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P:\RoHS, REACH &amp;  Conflict Minerals Legal Compliance\Conflict\Final Conflict Folder\"/>
    </mc:Choice>
  </mc:AlternateContent>
  <xr:revisionPtr revIDLastSave="0" documentId="13_ncr:1_{27CA737F-F404-47DB-ADEC-0BC0B713844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<sst xmlns="http://schemas.openxmlformats.org/spreadsheetml/2006/main" count="22399" uniqueCount="15824">
  <si>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</si>
  <si>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</si>
  <si>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</si>
  <si>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</si>
  <si>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</si>
  <si>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</si>
  <si>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</si>
  <si>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</si>
  <si>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</si>
  <si>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</si>
  <si>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</si>
  <si>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</si>
  <si>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</si>
  <si>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</si>
  <si>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</si>
  <si>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</si>
  <si>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</si>
  <si>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</si>
  <si>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</si>
  <si>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</si>
  <si>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</si>
  <si>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</si>
  <si>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</si>
  <si>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</si>
  <si>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</si>
  <si>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</si>
  <si>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</si>
  <si>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</si>
  <si>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</si>
  <si>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</si>
  <si>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</si>
  <si>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</si>
  <si>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</si>
  <si>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</si>
  <si>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</si>
  <si>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</si>
  <si>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</si>
  <si>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</si>
  <si>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</si>
  <si>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</si>
  <si>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</si>
  <si>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</si>
  <si>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</si>
  <si>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</si>
  <si>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</si>
  <si>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</si>
  <si>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</si>
  <si>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</si>
  <si>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</si>
  <si>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</si>
  <si>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</si>
  <si>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</si>
  <si>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</si>
  <si>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</si>
  <si>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</si>
  <si>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</si>
  <si>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</si>
  <si>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</si>
  <si>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</si>
  <si>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</si>
  <si>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</si>
  <si>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</si>
  <si>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</si>
  <si>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</si>
  <si>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</si>
  <si>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</si>
  <si>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</si>
  <si>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</si>
  <si>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</si>
  <si>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</si>
  <si>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</si>
  <si>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</si>
  <si>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</si>
  <si>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</si>
  <si>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</si>
  <si>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</si>
  <si>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</si>
  <si>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</si>
  <si>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</si>
  <si>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</si>
  <si>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</si>
  <si>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</si>
  <si>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</si>
  <si>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</si>
  <si>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</si>
  <si>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</si>
  <si>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</si>
  <si>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</si>
  <si>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</si>
  <si>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</si>
  <si>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</si>
  <si>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</si>
  <si>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</si>
  <si>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</si>
  <si>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</si>
  <si>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</si>
  <si>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</si>
  <si>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</si>
  <si>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</si>
  <si>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</si>
  <si>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</si>
  <si>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</si>
  <si>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</si>
  <si>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</si>
  <si>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</si>
  <si>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</si>
  <si>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</si>
  <si>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</si>
  <si>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</si>
  <si>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</si>
  <si>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</si>
  <si>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</si>
  <si>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</si>
  <si>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</si>
  <si>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</si>
  <si>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</si>
  <si>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</si>
  <si>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</si>
  <si>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</si>
  <si>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</si>
  <si>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</si>
  <si>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</si>
  <si>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</si>
  <si>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</si>
  <si>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</si>
  <si>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</si>
  <si>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</si>
  <si>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</si>
  <si>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</si>
  <si>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</si>
  <si>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</si>
  <si>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</si>
  <si>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</si>
  <si>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</si>
  <si>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</si>
  <si>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</si>
  <si>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</si>
  <si>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</si>
  <si>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</si>
  <si>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</si>
  <si>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</si>
  <si>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</si>
  <si>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</si>
  <si>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</si>
  <si>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</si>
  <si>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</si>
  <si>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</si>
  <si>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</si>
  <si>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</si>
  <si>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</si>
  <si>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</si>
  <si>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</si>
  <si>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</si>
  <si>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</si>
  <si>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</si>
  <si>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</si>
  <si>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</si>
  <si>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</si>
  <si>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</si>
  <si>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</si>
  <si>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</si>
  <si>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</si>
  <si>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</si>
  <si>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</si>
  <si>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</si>
  <si>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</si>
  <si>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</si>
  <si>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</si>
  <si>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</si>
  <si>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</si>
  <si>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</si>
  <si>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</si>
  <si>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</si>
  <si>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</si>
  <si>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</si>
  <si>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</si>
  <si>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</si>
  <si>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</si>
  <si>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</si>
  <si>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</si>
  <si>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</si>
  <si>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</si>
  <si>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</si>
  <si>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</si>
  <si>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</si>
  <si>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</si>
  <si>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</si>
  <si>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</si>
  <si>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</si>
  <si>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</si>
  <si>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</si>
  <si>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</si>
  <si>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</si>
  <si>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</si>
  <si>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</si>
  <si>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</si>
  <si>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</si>
  <si>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</si>
  <si>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</si>
  <si>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</si>
  <si>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</si>
  <si>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</si>
  <si>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</si>
  <si>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</si>
  <si>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</si>
  <si>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</si>
  <si>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</si>
  <si>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</si>
  <si>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</si>
  <si>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</si>
  <si>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</si>
  <si>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</si>
  <si>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</si>
  <si>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</si>
  <si>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</si>
  <si>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</si>
  <si>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</si>
  <si>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</si>
  <si>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</si>
  <si>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</si>
  <si>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</si>
  <si>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</si>
  <si>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</si>
  <si>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</si>
  <si>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</si>
  <si>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</si>
  <si>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</si>
  <si>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</si>
  <si>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</si>
  <si>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</si>
  <si>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</si>
  <si>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</si>
  <si>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</si>
  <si>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</si>
  <si>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</si>
  <si>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</si>
  <si>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</si>
  <si>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</si>
  <si>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</si>
  <si>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</si>
  <si>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</si>
  <si>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</si>
  <si>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</si>
  <si>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</si>
  <si>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</si>
  <si>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</si>
  <si>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</si>
  <si>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</si>
  <si>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</si>
  <si>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</si>
  <si>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</si>
  <si>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</si>
  <si>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</si>
  <si>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</si>
  <si>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</si>
  <si>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</si>
  <si>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</si>
  <si>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</si>
  <si>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</si>
  <si>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</si>
  <si>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</si>
  <si>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</si>
  <si>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</si>
  <si>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</si>
  <si>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</si>
  <si>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</si>
  <si>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</si>
  <si>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</si>
  <si>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</si>
  <si>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</si>
  <si>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</si>
  <si>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</si>
  <si>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</si>
  <si>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</si>
  <si>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</si>
  <si>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</si>
  <si>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</si>
  <si>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</si>
  <si>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</si>
  <si>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</si>
  <si>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</si>
  <si>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</si>
  <si>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</si>
  <si>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</si>
  <si>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</si>
  <si>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</si>
  <si>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</si>
  <si>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</si>
  <si>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</si>
  <si>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</si>
  <si>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</si>
  <si>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</si>
  <si>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</si>
  <si>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</si>
  <si>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</si>
  <si>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</si>
  <si>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</si>
  <si>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</si>
  <si>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</si>
  <si>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</si>
  <si>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</si>
  <si>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</si>
  <si>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</si>
  <si>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</si>
  <si>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</si>
  <si>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</si>
  <si>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</si>
  <si>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</si>
  <si>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</si>
  <si>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</si>
  <si>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</si>
  <si>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</si>
  <si>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</si>
  <si>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</si>
  <si>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</si>
  <si>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</si>
  <si>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</si>
  <si>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</si>
  <si>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</si>
  <si>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</si>
  <si>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</si>
  <si>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</si>
  <si>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</si>
  <si>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</si>
  <si>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</si>
  <si>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</si>
  <si>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</si>
  <si>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</si>
  <si>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</si>
  <si>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</si>
  <si>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</si>
  <si>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</si>
  <si>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</si>
  <si>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</si>
  <si>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</si>
  <si>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</si>
  <si>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</si>
  <si>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</si>
  <si>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</si>
  <si>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</si>
  <si>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</si>
  <si>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</si>
  <si>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</si>
  <si>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</si>
  <si>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</si>
  <si>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</si>
  <si>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</si>
  <si>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</si>
  <si>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</si>
  <si>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</si>
  <si>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</si>
  <si>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</si>
  <si>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</si>
  <si>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</si>
  <si>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</si>
  <si>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</si>
  <si>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</si>
  <si>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</si>
  <si>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</si>
  <si>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</si>
  <si>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</si>
  <si>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</si>
  <si>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</si>
  <si>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</si>
  <si>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</si>
  <si>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</si>
  <si>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</si>
  <si>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</si>
  <si>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</si>
  <si>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</si>
  <si>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</si>
  <si>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</si>
  <si>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</si>
  <si>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</si>
  <si>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</si>
  <si>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</si>
  <si>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</si>
  <si>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</si>
  <si>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</si>
  <si>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</si>
  <si>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</si>
  <si>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</si>
  <si>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</si>
  <si>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</si>
  <si>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</si>
  <si>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</si>
  <si>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</si>
  <si>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</si>
  <si>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</si>
  <si>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</si>
  <si>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</si>
  <si>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</si>
  <si>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</si>
  <si>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</si>
  <si>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</si>
  <si>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</si>
  <si>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</si>
  <si>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</si>
  <si>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</si>
  <si>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</si>
  <si>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</si>
  <si>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</si>
  <si>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</si>
  <si>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</si>
  <si>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</si>
  <si>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</si>
  <si>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</si>
  <si>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</si>
  <si>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</si>
  <si>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</si>
  <si>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</si>
  <si>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</si>
  <si>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</si>
  <si>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</si>
  <si>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</si>
  <si>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</si>
  <si>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</si>
  <si>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</si>
  <si>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</si>
  <si>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</si>
  <si>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</si>
  <si>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</si>
  <si>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</si>
  <si>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</si>
  <si>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</si>
  <si>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</si>
  <si>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</si>
  <si>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</si>
  <si>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</si>
  <si>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</si>
  <si>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</si>
  <si>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</si>
  <si>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</si>
  <si>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</si>
  <si>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</si>
  <si>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</si>
  <si>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</si>
  <si>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</si>
  <si>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</si>
  <si>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</si>
  <si>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</si>
  <si>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</si>
  <si>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</si>
  <si>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</si>
  <si>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</si>
  <si>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</si>
  <si>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</si>
  <si>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</si>
  <si>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</si>
  <si>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</si>
  <si>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</si>
  <si>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</si>
  <si>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</si>
  <si>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</si>
  <si>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</si>
  <si>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</si>
  <si>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</si>
  <si>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</si>
  <si>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</si>
  <si>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</si>
  <si>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</si>
  <si>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</si>
  <si>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</si>
  <si>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</si>
  <si>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</si>
  <si>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</si>
  <si>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</si>
  <si>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</si>
  <si>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</si>
  <si>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</si>
  <si>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</si>
  <si>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</si>
  <si>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</si>
  <si>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</si>
  <si>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</si>
  <si>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</si>
  <si>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</si>
  <si>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</si>
  <si>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</si>
  <si>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</si>
  <si>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</si>
  <si>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</si>
  <si>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</si>
  <si>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</si>
  <si>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</si>
  <si>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</si>
  <si>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</si>
  <si>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</si>
  <si>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</si>
  <si>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</si>
  <si>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</si>
  <si>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</si>
  <si>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</si>
  <si>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</si>
  <si>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</si>
  <si>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</si>
  <si>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</si>
  <si>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</si>
  <si>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</si>
  <si>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</si>
  <si>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</si>
  <si>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</si>
  <si>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</si>
  <si>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</si>
  <si>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</si>
  <si>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</si>
  <si>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</si>
  <si>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</si>
  <si>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</si>
  <si>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</si>
  <si>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</si>
  <si>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</si>
  <si>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</si>
  <si>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</si>
  <si>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</si>
  <si>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</si>
  <si>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</si>
  <si>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</si>
  <si>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</si>
  <si>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</si>
  <si>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</si>
  <si>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</si>
  <si>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</si>
  <si>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</si>
  <si>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</si>
  <si>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</si>
  <si>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</si>
  <si>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</si>
  <si>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</si>
  <si>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</si>
  <si>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</si>
  <si>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</si>
  <si>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</si>
  <si>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</si>
  <si>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</si>
  <si>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</si>
  <si>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</si>
  <si>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</si>
  <si>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</si>
  <si>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</si>
  <si>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</si>
  <si>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</si>
  <si>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</si>
  <si>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</si>
  <si>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</si>
  <si>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</si>
  <si>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</si>
  <si>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</si>
  <si>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</si>
  <si>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</si>
  <si>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</si>
  <si>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</si>
  <si>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</si>
  <si>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</si>
  <si>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</si>
  <si>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</si>
  <si>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</si>
  <si>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</si>
  <si>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</si>
  <si>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</si>
  <si>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</si>
  <si>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</si>
  <si>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</si>
  <si>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</si>
  <si>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</si>
  <si>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</si>
  <si>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</si>
  <si>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</si>
  <si>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</si>
  <si>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</si>
  <si>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</si>
  <si>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</si>
  <si>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</si>
  <si>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</si>
  <si>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</si>
  <si>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</si>
  <si>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</si>
  <si>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</si>
  <si>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</si>
  <si>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</si>
  <si>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</si>
  <si>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</si>
  <si>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</si>
  <si>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</si>
  <si>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</si>
  <si>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</si>
  <si>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</si>
  <si>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</si>
  <si>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</si>
  <si>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</si>
  <si>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</si>
  <si>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</si>
  <si>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</si>
  <si>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</si>
  <si>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</si>
  <si>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</si>
  <si>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</si>
  <si>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</si>
  <si>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</si>
  <si>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</si>
  <si>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</si>
  <si>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</si>
  <si>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</si>
  <si>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</si>
  <si>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</si>
  <si>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</si>
  <si>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</si>
  <si>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</si>
  <si>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</si>
  <si>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</si>
  <si>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</si>
  <si>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</si>
  <si>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</si>
  <si>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</si>
  <si>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</si>
  <si>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</si>
  <si>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</si>
  <si>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</si>
  <si>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</si>
  <si>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</si>
  <si>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</si>
  <si>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</si>
  <si>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</si>
  <si>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</si>
  <si>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</si>
  <si>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</si>
  <si>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</si>
  <si>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</si>
  <si>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</si>
  <si>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</si>
  <si>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</si>
  <si>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</si>
  <si>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</si>
  <si>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</si>
  <si>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</si>
  <si>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</si>
  <si>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</si>
  <si>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</si>
  <si>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</si>
  <si>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</si>
  <si>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</si>
  <si>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</si>
  <si>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</si>
  <si>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</si>
  <si>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</si>
  <si>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</si>
  <si>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</si>
  <si>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</si>
  <si>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</si>
  <si>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</si>
  <si>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</si>
  <si>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</si>
  <si>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</si>
  <si>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</si>
  <si>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</si>
  <si>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</si>
  <si>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</si>
  <si>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</si>
  <si>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</si>
  <si>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</si>
  <si>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</si>
  <si>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</si>
  <si>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</si>
  <si>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</si>
  <si>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</si>
  <si>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</si>
  <si>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</si>
  <si>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</si>
  <si>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</si>
  <si>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</si>
  <si>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</si>
  <si>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</si>
  <si>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</si>
  <si>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</si>
  <si>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</si>
  <si>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</si>
  <si>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</si>
  <si>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</si>
  <si>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</si>
  <si>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</si>
  <si>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</si>
  <si>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</si>
  <si>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</si>
  <si>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</si>
  <si>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</si>
  <si>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</si>
  <si>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</si>
  <si>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</si>
  <si>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</si>
  <si>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</si>
  <si>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</si>
  <si>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</si>
  <si>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</si>
  <si>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</si>
  <si>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</si>
  <si>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</si>
  <si>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</si>
  <si>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</si>
  <si>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</si>
  <si>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</si>
  <si>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</si>
  <si>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</si>
  <si>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</si>
  <si>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</si>
  <si>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</si>
  <si>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</si>
  <si>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</si>
  <si>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</si>
  <si>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</si>
  <si>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</si>
  <si>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</si>
  <si>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</si>
  <si>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</si>
  <si>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</si>
  <si>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</si>
  <si>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</si>
  <si>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</si>
  <si>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</si>
  <si>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</si>
  <si>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</si>
  <si>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</si>
  <si>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</si>
  <si>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</si>
  <si>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</si>
  <si>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</si>
  <si>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</si>
  <si>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</si>
  <si>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</si>
  <si>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</si>
  <si>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</si>
  <si>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</si>
  <si>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</si>
  <si>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</si>
  <si>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</si>
  <si>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</si>
  <si>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</si>
  <si>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</si>
  <si>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</si>
  <si>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</si>
  <si>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</si>
  <si>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</si>
  <si>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</si>
  <si>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</si>
  <si>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</si>
  <si>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</si>
  <si>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</si>
  <si>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</si>
  <si>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</si>
  <si>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</si>
  <si>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</si>
  <si>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</si>
  <si>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</si>
  <si>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</si>
  <si>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</si>
  <si>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</si>
  <si>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</si>
  <si>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</si>
  <si>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</si>
  <si>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</si>
  <si>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</si>
  <si>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</si>
  <si>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</si>
  <si>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</si>
  <si>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</si>
  <si>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</si>
  <si>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</si>
  <si>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</si>
  <si>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</si>
  <si>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</si>
  <si>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</si>
  <si>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</si>
  <si>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</si>
  <si>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</si>
  <si>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</si>
  <si>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</si>
  <si>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</si>
  <si>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</si>
  <si>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</si>
  <si>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</si>
  <si>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</si>
  <si>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</si>
  <si>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</si>
  <si>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</si>
  <si>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</si>
  <si>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</si>
  <si>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</si>
  <si>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</si>
  <si>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</si>
  <si>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</si>
  <si>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</si>
  <si>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</si>
  <si>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</si>
  <si>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</si>
  <si>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</si>
  <si>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</si>
  <si>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</si>
  <si>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</si>
  <si>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</si>
  <si>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</si>
  <si>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</si>
  <si>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</si>
  <si>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</si>
  <si>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</si>
  <si>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</si>
  <si>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</si>
  <si>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</si>
  <si>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</si>
  <si>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</si>
  <si>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</si>
  <si>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</si>
  <si>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</si>
  <si>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</si>
  <si>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</si>
  <si>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</si>
  <si>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</si>
  <si>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</si>
  <si>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</si>
  <si>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</si>
  <si>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</si>
  <si>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</si>
  <si>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</si>
  <si>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</si>
  <si>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</si>
  <si>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</si>
  <si>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</si>
  <si>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</si>
  <si>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</si>
  <si>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</si>
  <si>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</si>
  <si>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</si>
  <si>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</si>
  <si>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</si>
  <si>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</si>
  <si>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</si>
  <si>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</si>
  <si>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</si>
  <si>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</si>
  <si>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</si>
  <si>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</si>
  <si>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</si>
  <si>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</si>
  <si>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</si>
  <si>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</si>
  <si>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</si>
  <si>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</si>
  <si>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</si>
  <si>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</si>
  <si>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</si>
  <si>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</si>
  <si>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</si>
  <si>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</si>
  <si>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</si>
  <si>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</si>
  <si>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</si>
  <si>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</si>
  <si>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</si>
  <si>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</si>
  <si>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</si>
  <si>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</si>
  <si>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</si>
  <si>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</si>
  <si>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</si>
  <si>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</si>
  <si>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</si>
  <si>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</si>
  <si>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</si>
  <si>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</si>
  <si>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</si>
  <si>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</si>
  <si>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</si>
  <si>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</si>
  <si>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</si>
  <si>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</si>
  <si>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</si>
  <si>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</si>
  <si>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</si>
  <si>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</si>
  <si>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</si>
  <si>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</si>
  <si>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</si>
  <si>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</si>
  <si>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</si>
  <si>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</si>
  <si>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</si>
  <si>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</si>
  <si>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</si>
  <si>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</si>
  <si>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</si>
  <si>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</si>
  <si>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</si>
  <si>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</si>
  <si>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</si>
  <si>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</si>
  <si>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</si>
  <si>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</si>
  <si>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</si>
  <si>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</si>
  <si>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</si>
  <si>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</si>
  <si>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</si>
  <si>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</si>
  <si>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</si>
  <si>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</si>
  <si>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</si>
  <si>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</si>
  <si>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</si>
  <si>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</si>
  <si>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</si>
  <si>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</si>
  <si>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</si>
  <si>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</si>
  <si>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</si>
  <si>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</si>
  <si>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</si>
  <si>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</si>
  <si>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</si>
  <si>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</si>
  <si>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</si>
  <si>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</si>
  <si>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</si>
  <si>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</si>
  <si>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</si>
  <si>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</si>
  <si>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</si>
  <si>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</si>
  <si>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</si>
  <si>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</si>
  <si>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</si>
  <si>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</si>
  <si>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</si>
  <si>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</si>
  <si>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</si>
  <si>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</si>
  <si>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</si>
  <si>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</si>
  <si>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</si>
  <si>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</si>
  <si>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</si>
  <si>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</si>
  <si>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</si>
  <si>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</si>
  <si>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</si>
  <si>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</si>
  <si>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</si>
  <si>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</si>
  <si>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</si>
  <si>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</si>
  <si>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</si>
  <si>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</si>
  <si>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</si>
  <si>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</si>
  <si>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</si>
  <si>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</si>
  <si>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</si>
  <si>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</si>
  <si>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</si>
  <si>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</si>
  <si>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</si>
  <si>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</si>
  <si>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</si>
  <si>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</si>
  <si>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</si>
  <si>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</si>
  <si>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</si>
  <si>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</si>
  <si>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</si>
  <si>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</si>
  <si>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</si>
  <si>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</si>
  <si>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</si>
  <si>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</si>
  <si>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</si>
  <si>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</si>
  <si>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</si>
  <si>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</si>
  <si>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</si>
  <si>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</si>
  <si>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</si>
  <si>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</si>
  <si>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</si>
  <si>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</si>
  <si>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</si>
  <si>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</si>
  <si>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</si>
  <si>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</si>
  <si>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</si>
  <si>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</si>
  <si>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</si>
  <si>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</si>
  <si>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</si>
  <si>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</si>
  <si>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</si>
  <si>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</si>
  <si>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</si>
  <si>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</si>
  <si>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</si>
  <si>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</si>
  <si>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</si>
  <si>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</si>
  <si>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</si>
  <si>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</si>
  <si>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</si>
  <si>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</si>
  <si>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</si>
  <si>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</si>
  <si>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</si>
  <si>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</si>
  <si>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</si>
  <si>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</si>
  <si>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</si>
  <si>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</si>
  <si>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</si>
  <si>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</si>
  <si>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</si>
  <si>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</si>
  <si>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</si>
  <si>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</si>
  <si>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</si>
  <si>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</si>
  <si>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</si>
  <si>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</si>
  <si>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</si>
  <si>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</si>
  <si>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</si>
  <si>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</si>
  <si>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</si>
  <si>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</si>
  <si>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</si>
  <si>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</si>
  <si>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</si>
  <si>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</si>
  <si>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</si>
  <si>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</si>
  <si>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</si>
  <si>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</si>
  <si>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</si>
  <si>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</si>
  <si>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</si>
  <si>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</si>
  <si>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</si>
  <si>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</si>
  <si>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</si>
  <si>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</si>
  <si>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</si>
  <si>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</si>
  <si>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</si>
  <si>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</si>
  <si>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</si>
  <si>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</si>
  <si>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</si>
  <si>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</si>
  <si>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</si>
  <si>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</si>
  <si>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</si>
  <si>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</si>
  <si>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</si>
  <si>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</si>
  <si>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</si>
  <si>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</si>
  <si>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</si>
  <si>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</si>
  <si>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</si>
  <si>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</si>
  <si>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</si>
  <si>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</si>
  <si>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</si>
  <si>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</si>
  <si>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</si>
  <si>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</si>
  <si>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</si>
  <si>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</si>
  <si>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</si>
  <si>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</si>
  <si>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</si>
  <si>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</si>
  <si>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</si>
  <si>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</si>
  <si>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</si>
  <si>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</si>
  <si>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</si>
  <si>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</si>
  <si>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</si>
  <si>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</si>
  <si>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</si>
  <si>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</si>
  <si>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</si>
  <si>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</si>
  <si>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</si>
  <si>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</si>
  <si>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</si>
  <si>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</si>
  <si>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</si>
  <si>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</si>
  <si>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</si>
  <si>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</si>
  <si>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</si>
  <si>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</si>
  <si>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</si>
  <si>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</si>
  <si>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</si>
  <si>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</si>
  <si>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</si>
  <si>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</si>
  <si>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</si>
  <si>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</si>
  <si>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</si>
  <si>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</si>
  <si>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</si>
  <si>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</si>
  <si>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</si>
  <si>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</si>
  <si>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</si>
  <si>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</si>
  <si>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</si>
  <si>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</si>
  <si>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</si>
  <si>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</si>
  <si>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</si>
  <si>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</si>
  <si>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</si>
  <si>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</si>
  <si>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</si>
  <si>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</si>
  <si>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</si>
  <si>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</si>
  <si>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</si>
  <si>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</si>
  <si>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</si>
  <si>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</si>
  <si>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</si>
  <si>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</si>
  <si>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</si>
  <si>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</si>
  <si>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</si>
  <si>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</si>
  <si>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</si>
  <si>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</si>
  <si>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</si>
  <si>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</si>
  <si>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</si>
  <si>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</si>
  <si>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</si>
  <si>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</si>
  <si>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</si>
  <si>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</si>
  <si>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</si>
  <si>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</si>
  <si>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</si>
  <si>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</si>
  <si>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</si>
  <si>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</si>
  <si>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</si>
  <si>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</si>
  <si>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</si>
  <si>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</si>
  <si>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</si>
  <si>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</si>
  <si>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</si>
  <si>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</si>
  <si>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</si>
  <si>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</si>
  <si>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</si>
  <si>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</si>
  <si>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</si>
  <si>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</si>
  <si>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</si>
  <si>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</si>
  <si>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</si>
  <si>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</si>
  <si>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</si>
  <si>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</si>
  <si>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</si>
  <si>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</si>
  <si>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</si>
  <si>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</si>
  <si>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</si>
  <si>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</si>
  <si>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</si>
  <si>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</si>
  <si>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</si>
  <si>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</si>
  <si>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</si>
  <si>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</si>
  <si>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</si>
  <si>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</si>
  <si>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</si>
  <si>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</si>
  <si>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</si>
  <si>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</si>
  <si>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</si>
  <si>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</si>
  <si>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</si>
  <si>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</si>
  <si>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</si>
  <si>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</si>
  <si>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</si>
  <si>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</si>
  <si>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</si>
  <si>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</si>
  <si>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</si>
  <si>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</si>
  <si>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</si>
  <si>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</si>
  <si>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</si>
  <si>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</si>
  <si>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</si>
  <si>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</si>
  <si>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</si>
  <si>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</si>
  <si>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</si>
  <si>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</si>
  <si>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</si>
  <si>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</si>
  <si>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</si>
  <si>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</si>
  <si>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</si>
  <si>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</si>
  <si>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</si>
  <si>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</si>
  <si>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</si>
  <si>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</si>
  <si>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</si>
  <si>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</si>
  <si>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</si>
  <si>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</si>
  <si>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</si>
  <si>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</si>
  <si>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</si>
  <si>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</si>
  <si>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</si>
  <si>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</si>
  <si>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</si>
  <si>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</si>
  <si>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</si>
  <si>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</si>
  <si>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</si>
  <si>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</si>
  <si>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</si>
  <si>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</si>
  <si>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</si>
  <si>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</si>
  <si>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</si>
  <si>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</si>
  <si>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</si>
  <si>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</si>
  <si>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</si>
  <si>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</si>
  <si>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</si>
  <si>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</si>
  <si>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</si>
  <si>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</si>
  <si>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</si>
  <si>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</si>
  <si>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</si>
  <si>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</si>
  <si>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</si>
  <si>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</si>
  <si>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</si>
  <si>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</si>
  <si>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</si>
  <si>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</si>
  <si>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</si>
  <si>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</si>
  <si>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</si>
  <si>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</si>
  <si>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</si>
  <si>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</si>
  <si>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</si>
  <si>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</si>
  <si>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</si>
  <si>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</si>
  <si>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</si>
  <si>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</si>
  <si>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</si>
  <si>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</si>
  <si>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</si>
  <si>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</si>
  <si>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</si>
  <si>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</si>
  <si>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</si>
  <si>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</si>
  <si>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</si>
  <si>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</si>
  <si>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</si>
  <si>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</si>
  <si>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</si>
  <si>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</si>
  <si>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</si>
  <si>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</si>
  <si>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</si>
  <si>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</si>
  <si>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</si>
  <si>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</si>
  <si>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</si>
  <si>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</si>
  <si>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</si>
  <si>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</si>
  <si>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</si>
  <si>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</si>
  <si>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</si>
  <si>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</si>
  <si>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</si>
  <si>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</si>
  <si>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</si>
  <si>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</si>
  <si>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</si>
  <si>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</si>
  <si>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</si>
  <si>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</si>
  <si>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</si>
  <si>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</si>
  <si>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</si>
  <si>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</si>
  <si>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</si>
  <si>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</si>
  <si>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</si>
  <si>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</si>
  <si>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</si>
  <si>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</si>
  <si>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</si>
  <si>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</si>
  <si>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</si>
  <si>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</si>
  <si>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</si>
  <si>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</si>
  <si>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</si>
  <si>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</si>
  <si>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</si>
  <si>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</si>
  <si>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</si>
  <si>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</si>
  <si>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</si>
  <si>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</si>
  <si>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</si>
  <si>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</si>
  <si>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</si>
  <si>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</si>
  <si>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</si>
  <si>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</si>
  <si>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</si>
  <si>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</si>
  <si>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</si>
  <si>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</si>
  <si>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</si>
  <si>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</si>
  <si>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</si>
  <si>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</si>
  <si>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</si>
  <si>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</si>
  <si>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</si>
  <si>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</si>
  <si>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</si>
  <si>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</si>
  <si>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</si>
  <si>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</si>
  <si>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</si>
  <si>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</si>
  <si>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</si>
  <si>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</si>
  <si>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</si>
  <si>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</si>
  <si>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</si>
  <si>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</si>
  <si>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</si>
  <si>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</si>
  <si>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</si>
  <si>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</si>
  <si>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</si>
  <si>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</si>
  <si>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</si>
  <si>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</si>
  <si>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</si>
  <si>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</si>
  <si>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</si>
  <si>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</si>
  <si>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</si>
  <si>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</si>
  <si>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</si>
  <si>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</si>
  <si>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</si>
  <si>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</si>
  <si>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</si>
  <si>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</si>
  <si>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</si>
  <si>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</si>
  <si>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</si>
  <si>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</si>
  <si>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</si>
  <si>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</si>
  <si>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</si>
  <si>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</si>
  <si>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</si>
  <si>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</si>
  <si>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</si>
  <si>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</si>
  <si>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</si>
  <si>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</si>
  <si>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</si>
  <si>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</si>
  <si>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</si>
  <si>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</si>
  <si>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</si>
  <si>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</si>
  <si>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</si>
  <si>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</si>
  <si>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</si>
  <si>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</si>
  <si>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</si>
  <si>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</si>
  <si>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</si>
  <si>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</si>
  <si>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</si>
  <si>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</si>
  <si>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</si>
  <si>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</si>
  <si>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</si>
  <si>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</si>
  <si>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</si>
  <si>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</si>
  <si>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</si>
  <si>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</si>
  <si>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</si>
  <si>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</si>
  <si>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</si>
  <si>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</si>
  <si>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</si>
  <si>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</si>
  <si>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</si>
  <si>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</si>
  <si>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</si>
  <si>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</si>
  <si>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</si>
  <si>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</si>
  <si>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</si>
  <si>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</si>
  <si>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</si>
  <si>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</si>
  <si>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</si>
  <si>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</si>
  <si>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</si>
  <si>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</si>
  <si>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</si>
  <si>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</si>
  <si>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</si>
  <si>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</si>
  <si>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</si>
  <si>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</si>
  <si>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</si>
  <si>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</si>
  <si>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</si>
  <si>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</si>
  <si>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</si>
  <si>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</si>
  <si>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</si>
  <si>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</si>
  <si>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</si>
  <si>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</si>
  <si>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</si>
  <si>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</si>
  <si>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</si>
  <si>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</si>
  <si>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</si>
  <si>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</si>
  <si>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</si>
  <si>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</si>
  <si>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</si>
  <si>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</si>
  <si>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</si>
  <si>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</si>
  <si>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</si>
  <si>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</si>
  <si>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</si>
  <si>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</si>
  <si>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</si>
  <si>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</si>
  <si>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</si>
  <si>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</si>
  <si>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</si>
  <si>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</si>
  <si>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</si>
  <si>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</si>
  <si>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</si>
  <si>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</si>
  <si>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</si>
  <si>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</si>
  <si>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</si>
  <si>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</si>
  <si>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</si>
  <si>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</si>
  <si>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</si>
  <si>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</si>
  <si>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</si>
  <si>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</si>
  <si>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</si>
  <si>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</si>
  <si>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</si>
  <si>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</si>
  <si>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</si>
  <si>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</si>
  <si>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</si>
  <si>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</si>
  <si>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</si>
  <si>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</si>
  <si>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</si>
  <si>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</si>
  <si>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</si>
  <si>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</si>
  <si>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</si>
  <si>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</si>
  <si>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</si>
  <si>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</si>
  <si>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</si>
  <si>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</si>
  <si>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</si>
  <si>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</si>
  <si>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</si>
  <si>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</si>
  <si>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</si>
  <si>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</si>
  <si>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</si>
  <si>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</si>
  <si>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</si>
  <si>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</si>
  <si>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</si>
  <si>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</si>
  <si>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</si>
  <si>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</si>
  <si>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</si>
  <si>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</si>
  <si>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</si>
  <si>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</si>
  <si>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</si>
  <si>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</si>
  <si>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</si>
  <si>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</si>
  <si>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</si>
  <si>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</si>
  <si>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</si>
  <si>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</si>
  <si>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</si>
  <si>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</si>
  <si>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</si>
  <si>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</si>
  <si>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</si>
  <si>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</si>
  <si>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</si>
  <si>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</si>
  <si>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</si>
  <si>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</si>
  <si>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</si>
  <si>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</si>
  <si>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</si>
  <si>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</si>
  <si>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</si>
  <si>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</si>
  <si>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</si>
  <si>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</si>
  <si>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</si>
  <si>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</si>
  <si>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</si>
  <si>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</si>
  <si>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</si>
  <si>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</si>
  <si>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</si>
  <si>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</si>
  <si>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</si>
  <si>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</si>
  <si>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</si>
  <si>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</si>
  <si>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</si>
  <si>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</si>
  <si>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</si>
  <si>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</si>
  <si>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</si>
  <si>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</si>
  <si>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</si>
  <si>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</si>
  <si>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</si>
  <si>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</si>
  <si>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</si>
  <si>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</si>
  <si>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</si>
  <si>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</si>
  <si>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</si>
  <si>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</si>
  <si>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</si>
  <si>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</si>
  <si>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</si>
  <si>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</si>
  <si>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</si>
  <si>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</si>
  <si>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</si>
  <si>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</si>
  <si>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</si>
  <si>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</si>
  <si>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</si>
  <si>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</si>
  <si>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</si>
  <si>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</si>
  <si>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</si>
  <si>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</si>
  <si>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</si>
  <si>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</si>
  <si>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</si>
  <si>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</si>
  <si>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</si>
  <si>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</si>
  <si>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</si>
  <si>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</si>
  <si>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</si>
  <si>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</si>
  <si>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</si>
  <si>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</si>
  <si>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</si>
  <si>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</si>
  <si>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</si>
  <si>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</si>
  <si>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</si>
  <si>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</si>
  <si>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</si>
  <si>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</si>
  <si>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</si>
  <si>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</si>
  <si>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</si>
  <si>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</si>
  <si>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</si>
  <si>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</si>
  <si>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</si>
  <si>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</si>
  <si>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</si>
  <si>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</si>
  <si>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</si>
  <si>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</si>
  <si>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</si>
  <si>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</si>
  <si>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</si>
  <si>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</si>
  <si>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</si>
  <si>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</si>
  <si>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</si>
  <si>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</si>
  <si>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</si>
  <si>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</si>
  <si>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</si>
  <si>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</si>
  <si>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</si>
  <si>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</si>
  <si>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</si>
  <si>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</si>
  <si>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</si>
  <si>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</si>
  <si>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</si>
  <si>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</si>
  <si>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</si>
  <si>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</si>
  <si>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</si>
  <si>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</si>
  <si>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</si>
  <si>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</si>
  <si>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</si>
  <si>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</si>
  <si>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</si>
  <si>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</si>
  <si>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</si>
  <si>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</si>
  <si>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</si>
  <si>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</si>
  <si>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</si>
  <si>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</si>
  <si>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</si>
  <si>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</si>
  <si>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</si>
  <si>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</si>
  <si>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</si>
  <si>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</si>
  <si>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</si>
  <si>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</si>
  <si>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</si>
  <si>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</si>
  <si>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</si>
  <si>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</si>
  <si>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</si>
  <si>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</si>
  <si>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</si>
  <si>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</si>
  <si>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</si>
  <si>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</si>
  <si>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</si>
  <si>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</si>
  <si>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</si>
  <si>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</si>
  <si>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</si>
  <si>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</si>
  <si>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</si>
  <si>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</si>
  <si>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</si>
  <si>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</si>
  <si>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</si>
  <si>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</si>
  <si>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</si>
  <si>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</si>
  <si>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</si>
  <si>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</si>
  <si>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</si>
  <si>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</si>
  <si>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</si>
  <si>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</si>
  <si>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</si>
  <si>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</si>
  <si>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</si>
  <si>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</si>
  <si>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</si>
  <si>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</si>
  <si>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</si>
  <si>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</si>
  <si>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</si>
  <si>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</si>
  <si>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</si>
  <si>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</si>
  <si>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</si>
  <si>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</si>
  <si>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</si>
  <si>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</si>
  <si>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</si>
  <si>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</si>
  <si>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</si>
  <si>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</si>
  <si>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</si>
  <si>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</si>
  <si>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</si>
  <si>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</si>
  <si>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</si>
  <si>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</si>
  <si>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</si>
  <si>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</si>
  <si>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</si>
  <si>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</si>
  <si>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</si>
  <si>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</si>
  <si>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</si>
  <si>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</si>
  <si>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</si>
  <si>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</si>
  <si>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</si>
  <si>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</si>
  <si>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</si>
  <si>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</si>
  <si>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</si>
  <si>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</si>
  <si>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</si>
  <si>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</si>
  <si>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</si>
  <si>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</si>
  <si>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</si>
  <si>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</si>
  <si>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</si>
  <si>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</si>
  <si>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</si>
  <si>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</si>
  <si>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</si>
  <si>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</si>
  <si>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</si>
  <si>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</si>
  <si>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</si>
  <si>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</si>
  <si>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</si>
  <si>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</si>
  <si>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</si>
  <si>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</si>
  <si>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</si>
  <si>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</si>
  <si>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</si>
  <si>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</si>
  <si>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</si>
  <si>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</si>
  <si>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</si>
  <si>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</si>
  <si>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</si>
  <si>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</si>
  <si>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</si>
  <si>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</si>
  <si>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</si>
  <si>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</si>
  <si>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</si>
  <si>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</si>
  <si>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</si>
  <si>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</si>
  <si>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</si>
  <si>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</si>
  <si>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</si>
  <si>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</si>
  <si>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</si>
  <si>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</si>
  <si>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</si>
  <si>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</si>
  <si>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</si>
  <si>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</si>
  <si>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</si>
  <si>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</si>
  <si>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</si>
  <si>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</si>
  <si>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</si>
  <si>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</si>
  <si>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</si>
  <si>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</si>
  <si>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</si>
  <si>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</si>
  <si>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</si>
  <si>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</si>
  <si>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</si>
  <si>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</si>
  <si>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</si>
  <si>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</si>
  <si>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</si>
  <si>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</si>
  <si>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</si>
  <si>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</si>
  <si>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</si>
  <si>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</si>
  <si>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</si>
  <si>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</si>
  <si>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</si>
  <si>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</si>
  <si>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</si>
  <si>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</si>
  <si>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</si>
  <si>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</si>
  <si>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</si>
  <si>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</si>
  <si>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</si>
  <si>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</si>
  <si>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</si>
  <si>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</si>
  <si>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</si>
  <si>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</si>
  <si>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</si>
  <si>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</si>
  <si>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</si>
  <si>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</si>
  <si>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</si>
  <si>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</si>
  <si>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</si>
  <si>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</si>
  <si>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</si>
  <si>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</si>
  <si>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</si>
  <si>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</si>
  <si>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</si>
  <si>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</si>
  <si>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</si>
  <si>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</si>
  <si>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</si>
  <si>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</si>
  <si>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</si>
  <si>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</si>
  <si>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</si>
  <si>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</si>
  <si>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</si>
  <si>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</si>
  <si>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</si>
  <si>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</si>
  <si>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</si>
  <si>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</si>
  <si>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</si>
  <si>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</si>
  <si>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</si>
  <si>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</si>
  <si>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</si>
  <si>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</si>
  <si>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</si>
  <si>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</si>
  <si>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</si>
  <si>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</si>
  <si>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</si>
  <si>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</si>
  <si>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</si>
  <si>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</si>
  <si>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</si>
  <si>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</si>
  <si>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</si>
  <si>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</si>
  <si>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</si>
  <si>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</si>
  <si>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</si>
  <si>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</si>
  <si>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</si>
  <si>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</si>
  <si>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</si>
  <si>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</si>
  <si>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</si>
  <si>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</si>
  <si>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</si>
  <si>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</si>
  <si>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</si>
  <si>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</si>
  <si>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</si>
  <si>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</si>
  <si>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</si>
  <si>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</si>
  <si>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</si>
  <si>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</si>
  <si>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</si>
  <si>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</si>
  <si>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</si>
  <si>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</si>
  <si>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</si>
  <si>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</si>
  <si>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</si>
  <si>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</si>
  <si>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</si>
  <si>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</si>
  <si>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</si>
  <si>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</si>
  <si>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</si>
  <si>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</si>
  <si>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</si>
  <si>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</si>
  <si>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</si>
  <si>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</si>
  <si>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</si>
  <si>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</si>
  <si>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</si>
  <si>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</si>
  <si>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</si>
  <si>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</si>
  <si>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</si>
  <si>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</si>
  <si>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</si>
  <si>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</si>
  <si>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</si>
  <si>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</si>
  <si>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</si>
  <si>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</si>
  <si>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</si>
  <si>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</si>
  <si>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</si>
  <si>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</si>
  <si>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</si>
  <si>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</si>
  <si>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</si>
  <si>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</si>
  <si>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</si>
  <si>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</si>
  <si>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</si>
  <si>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</si>
  <si>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</si>
  <si>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</si>
  <si>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</si>
  <si>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</si>
  <si>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</si>
  <si>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</si>
  <si>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</si>
  <si>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</si>
  <si>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</si>
  <si>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</si>
  <si>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</si>
  <si>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</si>
  <si>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</si>
  <si>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</si>
  <si>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</si>
  <si>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</si>
  <si>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</si>
  <si>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</si>
  <si>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</si>
  <si>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</si>
  <si>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</si>
  <si>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</si>
  <si>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</si>
  <si>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</si>
  <si>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</si>
  <si>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</si>
  <si>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</si>
  <si>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</si>
  <si>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</si>
  <si>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</si>
  <si>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</si>
  <si>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</si>
  <si>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</si>
  <si>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</si>
  <si>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</si>
  <si>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</si>
  <si>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</si>
  <si>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</si>
  <si>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</si>
  <si>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</si>
  <si>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</si>
  <si>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</si>
  <si>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</si>
  <si>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</si>
  <si>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</si>
  <si>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</si>
  <si>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</si>
  <si>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</si>
  <si>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</si>
  <si>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</si>
  <si>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</si>
  <si>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</si>
  <si>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</si>
  <si>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</si>
  <si>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</si>
  <si>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</si>
  <si>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</si>
  <si>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</si>
  <si>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</si>
  <si>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</si>
  <si>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</si>
  <si>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</si>
  <si>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</si>
  <si>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</si>
  <si>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</si>
  <si>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</si>
  <si>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</si>
  <si>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</si>
  <si>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</si>
  <si>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</si>
  <si>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</si>
  <si>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</si>
  <si>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</si>
  <si>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</si>
  <si>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</si>
  <si>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</si>
  <si>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</si>
  <si>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</si>
  <si>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</si>
  <si>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</si>
  <si>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</si>
  <si>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</si>
  <si>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</si>
  <si>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</si>
  <si>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</si>
  <si>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</si>
  <si>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</si>
  <si>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</si>
  <si>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</si>
  <si>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</si>
  <si>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</si>
  <si>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</si>
  <si>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</si>
  <si>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</si>
  <si>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</si>
  <si>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</si>
  <si>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</si>
  <si>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</si>
  <si>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</si>
  <si>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</si>
  <si>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</si>
  <si>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</si>
  <si>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</si>
  <si>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</si>
  <si>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</si>
  <si>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</si>
  <si>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</si>
  <si>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</si>
  <si>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</si>
  <si>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</si>
  <si>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</si>
  <si>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</si>
  <si>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</si>
  <si>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</si>
  <si>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</si>
  <si>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</si>
  <si>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</si>
  <si>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</si>
  <si>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</si>
  <si>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</si>
  <si>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</si>
  <si>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</si>
  <si>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</si>
  <si>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</si>
  <si>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</si>
  <si>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</si>
  <si>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</si>
  <si>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</si>
  <si>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</si>
  <si>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</si>
  <si>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</si>
  <si>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</si>
  <si>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</si>
  <si>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</si>
  <si>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</si>
  <si>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</si>
  <si>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</si>
  <si>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</si>
  <si>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</si>
  <si>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</si>
  <si>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</si>
  <si>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</si>
  <si>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</si>
  <si>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</si>
  <si>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</si>
  <si>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</si>
  <si>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</si>
  <si>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</si>
  <si>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</si>
  <si>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</si>
  <si>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</si>
  <si>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</si>
  <si>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</si>
  <si>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</si>
  <si>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</si>
  <si>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</si>
  <si>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</si>
  <si>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</si>
  <si>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</si>
  <si>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</si>
  <si>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</si>
  <si>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</si>
  <si>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</si>
  <si>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</si>
  <si>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</si>
  <si>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</si>
  <si>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</si>
  <si>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</si>
  <si>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</si>
  <si>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</si>
  <si>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</si>
  <si>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</si>
  <si>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</si>
  <si>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</si>
  <si>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</si>
  <si>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</si>
  <si>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</si>
  <si>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</si>
  <si>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</si>
  <si>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</si>
  <si>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</si>
  <si>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</si>
  <si>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</si>
  <si>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</si>
  <si>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</si>
  <si>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</si>
  <si>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</si>
  <si>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</si>
  <si>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</si>
  <si>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</si>
  <si>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</si>
  <si>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</si>
  <si>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</si>
  <si>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</si>
  <si>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</si>
  <si>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</si>
  <si>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</si>
  <si>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</si>
  <si>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</si>
  <si>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</si>
  <si>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</si>
  <si>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</si>
  <si>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</si>
  <si>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</si>
  <si>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</si>
  <si>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</si>
  <si>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</si>
  <si>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</si>
  <si>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</si>
  <si>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</si>
  <si>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</si>
  <si>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</si>
  <si>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</si>
  <si>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</si>
  <si>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</si>
  <si>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</si>
  <si>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</si>
  <si>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</si>
  <si>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</si>
  <si>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</si>
  <si>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</si>
  <si>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</si>
  <si>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</si>
  <si>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</si>
  <si>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</si>
  <si>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</si>
  <si>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</si>
  <si>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</si>
  <si>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</si>
  <si>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</si>
  <si>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</si>
  <si>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</si>
  <si>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</si>
  <si>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</si>
  <si>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</si>
  <si>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</si>
  <si>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</si>
  <si>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</si>
  <si>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</si>
  <si>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</si>
  <si>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</si>
  <si>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</si>
  <si>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</si>
  <si>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</si>
  <si>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</si>
  <si>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</si>
  <si>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</si>
  <si>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</si>
  <si>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</si>
  <si>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</si>
  <si>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</si>
  <si>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</si>
  <si>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</si>
  <si>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</si>
  <si>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</si>
  <si>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</si>
  <si>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</si>
  <si>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</si>
  <si>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</si>
  <si>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</si>
  <si>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</si>
  <si>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</si>
  <si>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</si>
  <si>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</si>
  <si>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</si>
  <si>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</si>
  <si>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</si>
  <si>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</si>
  <si>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</si>
  <si>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</si>
  <si>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</si>
  <si>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</si>
  <si>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</si>
  <si>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</si>
  <si>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</si>
  <si>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</si>
  <si>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</si>
  <si>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</si>
  <si>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</si>
  <si>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</si>
  <si>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</si>
  <si>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</si>
  <si>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</si>
  <si>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</si>
  <si>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</si>
  <si>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</si>
  <si>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</si>
  <si>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</si>
  <si>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</si>
  <si>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</si>
  <si>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</si>
  <si>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</si>
  <si>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</si>
  <si>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</si>
  <si>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</si>
  <si>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</si>
  <si>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</si>
  <si>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</si>
  <si>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</si>
  <si>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</si>
  <si>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</si>
  <si>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</si>
  <si>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</si>
  <si>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</si>
  <si>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</si>
  <si>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</si>
  <si>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</si>
  <si>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</si>
  <si>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</si>
  <si>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</si>
  <si>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</si>
  <si>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</si>
  <si>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</si>
  <si>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</si>
  <si>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</si>
  <si>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</si>
  <si>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</si>
  <si>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</si>
  <si>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</si>
  <si>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</si>
  <si>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</si>
  <si>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</si>
  <si>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</si>
  <si>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</si>
  <si>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</si>
  <si>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</si>
  <si>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</si>
  <si>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</si>
  <si>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</si>
  <si>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</si>
  <si>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</si>
  <si>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</si>
  <si>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</si>
  <si>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</si>
  <si>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</si>
  <si>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</si>
  <si>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</si>
  <si>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</si>
  <si>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</si>
  <si>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</si>
  <si>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</si>
  <si>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</si>
  <si>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</si>
  <si>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</si>
  <si>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</si>
  <si>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</si>
  <si>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</si>
  <si>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</si>
  <si>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</si>
  <si>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</si>
  <si>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</si>
  <si>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</si>
  <si>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</si>
  <si>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</si>
  <si>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</si>
  <si>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</si>
  <si>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</si>
  <si>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</si>
  <si>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</si>
  <si>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</si>
  <si>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</si>
  <si>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</si>
  <si>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</si>
  <si>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</si>
  <si>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</si>
  <si>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</si>
  <si>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</si>
  <si>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</si>
  <si>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</si>
  <si>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</si>
  <si>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</si>
  <si>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</si>
  <si>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</si>
  <si>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</si>
  <si>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</si>
  <si>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</si>
  <si>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</si>
  <si>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</si>
  <si>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</si>
  <si>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</si>
  <si>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</si>
  <si>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</si>
  <si>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</si>
  <si>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</si>
  <si>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</si>
  <si>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</si>
  <si>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</si>
  <si>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</si>
  <si>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</si>
  <si>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</si>
  <si>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</si>
  <si>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</si>
  <si>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</si>
  <si>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</si>
  <si>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</si>
  <si>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</si>
  <si>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</si>
  <si>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</si>
  <si>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</si>
  <si>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</si>
  <si>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</si>
  <si>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</si>
  <si>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</si>
  <si>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</si>
  <si>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</si>
  <si>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</si>
  <si>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</si>
  <si>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</si>
  <si>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</si>
  <si>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</si>
  <si>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</si>
  <si>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</si>
  <si>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</si>
  <si>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</si>
  <si>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</si>
  <si>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</si>
  <si>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</si>
  <si>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</si>
  <si>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</si>
  <si>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</si>
  <si>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</si>
  <si>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</si>
  <si>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</si>
  <si>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</si>
  <si>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</si>
  <si>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</si>
  <si>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</si>
  <si>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</si>
  <si>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</si>
  <si>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</si>
  <si>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</si>
  <si>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</si>
  <si>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</si>
  <si>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</si>
  <si>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</si>
  <si>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</si>
  <si>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</si>
  <si>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</si>
  <si>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</si>
  <si>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</si>
  <si>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</si>
  <si>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</si>
  <si>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</si>
  <si>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</si>
  <si>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</si>
  <si>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</si>
  <si>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</si>
  <si>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</si>
  <si>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</si>
  <si>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</si>
  <si>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</si>
  <si>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</si>
  <si>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</si>
  <si>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</si>
  <si>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</si>
  <si>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</si>
  <si>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</si>
  <si>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</si>
  <si>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</si>
  <si>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</si>
  <si>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</si>
  <si>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</si>
  <si>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</si>
  <si>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</si>
  <si>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</si>
  <si>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</si>
  <si>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</si>
  <si>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</si>
  <si>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</si>
  <si>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</si>
  <si>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</si>
  <si>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</si>
  <si>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</si>
  <si>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</si>
  <si>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</si>
  <si>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</si>
  <si>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</si>
  <si>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</si>
  <si>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</si>
  <si>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</si>
  <si>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</si>
  <si>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</si>
  <si>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</si>
  <si>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</si>
  <si>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</si>
  <si>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</si>
  <si>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</si>
  <si>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</si>
  <si>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</si>
  <si>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</si>
  <si>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</si>
  <si>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</si>
  <si>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</si>
  <si>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</si>
  <si>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</si>
  <si>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</si>
  <si>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</si>
  <si>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</si>
  <si>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</si>
  <si>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</si>
  <si>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</si>
  <si>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</si>
  <si>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</si>
  <si>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</si>
  <si>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</si>
  <si>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</si>
  <si>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</si>
  <si>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</si>
  <si>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</si>
  <si>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</si>
  <si>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</si>
  <si>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</si>
  <si>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</si>
  <si>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</si>
  <si>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</si>
  <si>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</si>
  <si>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</si>
  <si>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</si>
  <si>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</si>
  <si>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</si>
  <si>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</si>
  <si>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</si>
  <si>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</si>
  <si>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</si>
  <si>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</si>
  <si>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</si>
  <si>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</si>
  <si>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</si>
  <si>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</si>
  <si>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</si>
  <si>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</si>
  <si>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</si>
  <si>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</si>
  <si>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</si>
  <si>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</si>
  <si>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</si>
  <si>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</si>
  <si>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</si>
  <si>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</si>
  <si>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</si>
  <si>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</si>
  <si>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</si>
  <si>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</si>
  <si>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</si>
  <si>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</si>
  <si>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</si>
  <si>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</si>
  <si>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</si>
  <si>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</si>
  <si>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</si>
  <si>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</si>
  <si>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</si>
  <si>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</si>
  <si>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</si>
  <si>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</si>
  <si>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</si>
  <si>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</si>
  <si>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</si>
  <si>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</si>
  <si>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</si>
  <si>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</si>
  <si>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</si>
  <si>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</si>
  <si>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</si>
  <si>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</si>
  <si>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</si>
  <si>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</si>
  <si>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</si>
  <si>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</si>
  <si>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</si>
  <si>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</si>
  <si>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</si>
  <si>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</si>
  <si>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</si>
  <si>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</si>
  <si>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</si>
  <si>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</si>
  <si>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</si>
  <si>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</si>
  <si>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</si>
  <si>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</si>
  <si>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</si>
  <si>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</si>
  <si>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</si>
  <si>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</si>
  <si>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</si>
  <si>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</si>
  <si>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</si>
  <si>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</si>
  <si>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</si>
  <si>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</si>
  <si>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</si>
  <si>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</si>
  <si>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</si>
  <si>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</si>
  <si>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</si>
  <si>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</si>
  <si>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</si>
  <si>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</si>
  <si>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</si>
  <si>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</si>
  <si>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</si>
  <si>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</si>
  <si>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</si>
  <si>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</si>
  <si>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</si>
  <si>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</si>
  <si>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</si>
  <si>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</si>
  <si>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</si>
  <si>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</si>
  <si>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</si>
  <si>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</si>
  <si>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</si>
  <si>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</si>
  <si>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</si>
  <si>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</si>
  <si>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</si>
  <si>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</si>
  <si>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</si>
  <si>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</si>
  <si>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</si>
  <si>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</si>
  <si>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</si>
  <si>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</si>
  <si>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</si>
  <si>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</si>
  <si>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</si>
  <si>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</si>
  <si>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</si>
  <si>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</si>
  <si>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</si>
  <si>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</si>
  <si>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</si>
  <si>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</si>
  <si>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</si>
  <si>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</si>
  <si>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</si>
  <si>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</si>
  <si>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</si>
  <si>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</si>
  <si>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</si>
  <si>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</si>
  <si>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</si>
  <si>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</si>
  <si>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</si>
  <si>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</si>
  <si>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</si>
  <si>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</si>
  <si>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</si>
  <si>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</si>
  <si>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</si>
  <si>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</si>
  <si>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</si>
  <si>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</si>
  <si>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</si>
  <si>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</si>
  <si>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</si>
  <si>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</si>
  <si>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</si>
  <si>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</si>
  <si>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</si>
  <si>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</si>
  <si>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</si>
  <si>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</si>
  <si>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</si>
  <si>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</si>
  <si>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</si>
  <si>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</si>
  <si>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</si>
  <si>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</si>
  <si>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</si>
  <si>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</si>
  <si>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</si>
  <si>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</si>
  <si>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</si>
  <si>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</si>
  <si>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</si>
  <si>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</si>
  <si>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</si>
  <si>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</si>
  <si>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</si>
  <si>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</si>
  <si>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</si>
  <si>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</si>
  <si>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</si>
  <si>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</si>
  <si>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</si>
  <si>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</si>
  <si>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</si>
  <si>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</si>
  <si>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</si>
  <si>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</si>
  <si>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</si>
  <si>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</si>
  <si>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</si>
  <si>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</si>
  <si>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</si>
  <si>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</si>
  <si>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</si>
  <si>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</si>
  <si>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</si>
  <si>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</si>
  <si>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</si>
  <si>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</si>
  <si>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</si>
  <si>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</si>
  <si>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</si>
  <si>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</si>
  <si>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</si>
  <si>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</si>
  <si>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</si>
  <si>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</si>
  <si>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</si>
  <si>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</si>
  <si>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</si>
  <si>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</si>
  <si>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</si>
  <si>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</si>
  <si>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</si>
  <si>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</si>
  <si>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</si>
  <si>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</si>
  <si>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</si>
  <si>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</si>
  <si>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</si>
  <si>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</si>
  <si>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</si>
  <si>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</si>
  <si>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</si>
  <si>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</si>
  <si>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</si>
  <si>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</si>
  <si>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</si>
  <si>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</si>
  <si>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</si>
  <si>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</si>
  <si>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</si>
  <si>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</si>
  <si>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</si>
  <si>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</si>
  <si>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</si>
  <si>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</si>
  <si>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</si>
  <si>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</si>
  <si>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</si>
  <si>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</si>
  <si>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</si>
  <si>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</si>
  <si>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</si>
  <si>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</si>
  <si>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</si>
  <si>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</si>
  <si>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</si>
  <si>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</si>
  <si>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</si>
  <si>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</si>
  <si>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</si>
  <si>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</si>
  <si>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</si>
  <si>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</si>
  <si>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</si>
  <si>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</si>
  <si>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</si>
  <si>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</si>
  <si>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</si>
  <si>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</si>
  <si>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</si>
  <si>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</si>
  <si>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</si>
  <si>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</si>
  <si>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</si>
  <si>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</si>
  <si>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</si>
  <si>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</si>
  <si>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</si>
  <si>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</si>
  <si>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</si>
  <si>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</si>
  <si>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</si>
  <si>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</si>
  <si>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</si>
  <si>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</si>
  <si>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</si>
  <si>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</si>
  <si>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</si>
  <si>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</si>
  <si>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</si>
  <si>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</si>
  <si>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</si>
  <si>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</si>
  <si>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</si>
  <si>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</si>
  <si>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</si>
  <si>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</si>
  <si>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</si>
  <si>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</si>
  <si>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</si>
  <si>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</si>
  <si>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</si>
  <si>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</si>
  <si>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</si>
  <si>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</si>
  <si>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</si>
  <si>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</si>
  <si>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</si>
  <si>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</si>
  <si>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</si>
  <si>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</si>
  <si>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</si>
  <si>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</si>
  <si>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</si>
  <si>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</si>
  <si>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</si>
  <si>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</si>
  <si>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</si>
  <si>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</si>
  <si>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</si>
  <si>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</si>
  <si>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</si>
  <si>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</si>
  <si>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</si>
  <si>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</si>
  <si>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</si>
  <si>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</si>
  <si>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</si>
  <si>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</si>
  <si>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</si>
  <si>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</si>
  <si>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</si>
  <si>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</si>
  <si>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</si>
  <si>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</si>
  <si>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</si>
  <si>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</si>
  <si>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</si>
  <si>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</si>
  <si>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</si>
  <si>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</si>
  <si>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</si>
  <si>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</si>
  <si>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</si>
  <si>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</si>
  <si>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</si>
  <si>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</si>
  <si>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</si>
  <si>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</si>
  <si>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</si>
  <si>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</si>
  <si>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</si>
  <si>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</si>
  <si>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</si>
  <si>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</si>
  <si>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</si>
  <si>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</si>
  <si>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</si>
  <si>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</si>
  <si>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</si>
  <si>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</si>
  <si>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</si>
  <si>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</si>
  <si>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</si>
  <si>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</si>
  <si>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</si>
  <si>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</si>
  <si>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</si>
  <si>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</si>
  <si>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</si>
  <si>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</si>
  <si>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</si>
  <si>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</si>
  <si>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</si>
  <si>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</si>
  <si>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</si>
  <si>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</si>
  <si>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</si>
  <si>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</si>
  <si>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</si>
  <si>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</si>
  <si>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</si>
  <si>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</si>
  <si>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</si>
  <si>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</si>
  <si>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</si>
  <si>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</si>
  <si>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</si>
  <si>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</si>
  <si>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</si>
  <si>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</si>
  <si>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</si>
  <si>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</si>
  <si>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</si>
  <si>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</si>
  <si>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</si>
  <si>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</si>
  <si>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</si>
  <si>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</si>
  <si>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</si>
  <si>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</si>
  <si>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</si>
  <si>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</si>
  <si>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</si>
  <si>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</si>
  <si>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</si>
  <si>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</si>
  <si>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</si>
  <si>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</si>
  <si>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</si>
  <si>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</si>
  <si>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</si>
  <si>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</si>
  <si>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</si>
  <si>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</si>
  <si>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</si>
  <si>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</si>
  <si>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</si>
  <si>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</si>
  <si>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</si>
  <si>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</si>
  <si>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</si>
  <si>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</si>
  <si>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</si>
  <si>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</si>
  <si>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</si>
  <si>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</si>
  <si>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</si>
  <si>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</si>
  <si>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</si>
  <si>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</si>
  <si>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</si>
  <si>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</si>
  <si>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</si>
  <si>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</si>
  <si>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</si>
  <si>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</si>
  <si>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</si>
  <si>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</si>
  <si>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</si>
  <si>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</si>
  <si>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</si>
  <si>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</si>
  <si>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</si>
  <si>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</si>
  <si>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</si>
  <si>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</si>
  <si>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</si>
  <si>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</si>
  <si>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</si>
  <si>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</si>
  <si>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</si>
  <si>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</si>
  <si>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</si>
  <si>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</si>
  <si>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</si>
  <si>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</si>
  <si>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</si>
  <si>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</si>
  <si>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</si>
  <si>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</si>
  <si>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</si>
  <si>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</si>
  <si>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</si>
  <si>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</si>
  <si>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</si>
  <si>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</si>
  <si>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</si>
  <si>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</si>
  <si>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</si>
  <si>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</si>
  <si>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</si>
  <si>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</si>
  <si>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</si>
  <si>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</si>
  <si>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</si>
  <si>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</si>
  <si>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</si>
  <si>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</si>
  <si>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</si>
  <si>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</si>
  <si>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</si>
  <si>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</si>
  <si>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</si>
  <si>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</si>
  <si>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</si>
  <si>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</si>
  <si>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</si>
  <si>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</si>
  <si>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</si>
  <si>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</si>
  <si>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</si>
  <si>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</si>
  <si>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</si>
  <si>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</si>
  <si>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</si>
  <si>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</si>
  <si>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</si>
  <si>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</si>
  <si>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</si>
  <si>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</si>
  <si>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</si>
  <si>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</si>
  <si>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</si>
  <si>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</si>
  <si>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</si>
  <si>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</si>
  <si>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</si>
  <si>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</si>
  <si>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</si>
  <si>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</si>
  <si>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</si>
  <si>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</si>
  <si>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</si>
  <si>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</si>
  <si>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</si>
  <si>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</si>
  <si>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</si>
  <si>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</si>
  <si>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</si>
  <si>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</si>
  <si>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</si>
  <si>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</si>
  <si>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</si>
  <si>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</si>
  <si>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</si>
  <si>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</si>
  <si>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</si>
  <si>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</si>
  <si>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</si>
  <si>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</si>
  <si>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</si>
  <si>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</si>
  <si>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</si>
  <si>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</si>
  <si>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</si>
  <si>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</si>
  <si>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</si>
  <si>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</si>
  <si>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</si>
  <si>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</si>
  <si>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</si>
  <si>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</si>
  <si>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</si>
  <si>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</si>
  <si>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</si>
  <si>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</si>
  <si>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</si>
  <si>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</si>
  <si>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</si>
  <si>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</si>
  <si>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</si>
  <si>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</si>
  <si>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</si>
  <si>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</si>
  <si>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</si>
  <si>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</si>
  <si>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</si>
  <si>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</si>
  <si>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</si>
  <si>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</si>
  <si>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</si>
  <si>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</si>
  <si>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</si>
  <si>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</si>
  <si>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</si>
  <si>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</si>
  <si>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</si>
  <si>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</si>
  <si>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</si>
  <si>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</si>
  <si>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</si>
  <si>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</si>
  <si>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</si>
  <si>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</si>
  <si>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</si>
  <si>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</si>
  <si>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</si>
  <si>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</si>
  <si>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</si>
  <si>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</si>
  <si>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</si>
  <si>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</si>
  <si>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</si>
  <si>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</si>
  <si>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</si>
  <si>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</si>
  <si>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</si>
  <si>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</si>
  <si>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</si>
  <si>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</si>
  <si>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</si>
  <si>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</si>
  <si>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</si>
  <si>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</si>
  <si>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</si>
  <si>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</si>
  <si>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</si>
  <si>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</si>
  <si>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</si>
  <si>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</si>
  <si>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</si>
  <si>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</si>
  <si>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</si>
  <si>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</si>
  <si>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</si>
  <si>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</si>
  <si>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</si>
  <si>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</si>
  <si>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</si>
  <si>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</si>
  <si>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</si>
  <si>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</si>
  <si>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</si>
  <si>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</si>
  <si>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</si>
  <si>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</si>
  <si>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</si>
  <si>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</si>
  <si>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</si>
  <si>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</si>
  <si>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</si>
  <si>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</si>
  <si>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</si>
  <si>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</si>
  <si>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</si>
  <si>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</si>
  <si>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</si>
  <si>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</si>
  <si>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</si>
  <si>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</si>
  <si>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</si>
  <si>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</si>
  <si>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</si>
  <si>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</si>
  <si>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</si>
  <si>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</si>
  <si>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</si>
  <si>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</si>
  <si>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</si>
  <si>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</si>
  <si>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</si>
  <si>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</si>
  <si>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</si>
  <si>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</si>
  <si>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</si>
  <si>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</si>
  <si>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</si>
  <si>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</si>
  <si>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</si>
  <si>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</si>
  <si>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</si>
  <si>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</si>
  <si>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</si>
  <si>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</si>
  <si>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</si>
  <si>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</si>
  <si>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</si>
  <si>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</si>
  <si>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</si>
  <si>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</si>
  <si>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</si>
  <si>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</si>
  <si>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</si>
  <si>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</si>
  <si>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</si>
  <si>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</si>
  <si>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</si>
  <si>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</si>
  <si>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</si>
  <si>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</si>
  <si>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</si>
  <si>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</si>
  <si>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</si>
  <si>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</si>
  <si>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</si>
  <si>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</si>
  <si>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</si>
  <si>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</si>
  <si>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</si>
  <si>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</si>
  <si>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</si>
  <si>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</si>
  <si>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</si>
  <si>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</si>
  <si>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</si>
  <si>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</si>
  <si>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</si>
  <si>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</si>
  <si>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</si>
  <si>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</si>
  <si>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</si>
  <si>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</si>
  <si>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</si>
  <si>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</si>
  <si>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</si>
  <si>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</si>
  <si>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</si>
  <si>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</si>
  <si>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</si>
  <si>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</si>
  <si>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</si>
  <si>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</si>
  <si>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</si>
  <si>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</si>
  <si>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</si>
  <si>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</si>
  <si>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</si>
  <si>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</si>
  <si>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</si>
  <si>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</si>
  <si>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</si>
  <si>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</si>
  <si>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</si>
  <si>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</si>
  <si>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</si>
  <si>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</si>
  <si>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</si>
  <si>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</si>
  <si>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</si>
  <si>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</si>
  <si>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</si>
  <si>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</si>
  <si>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</si>
  <si>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</si>
  <si>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</si>
  <si>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</si>
  <si>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</si>
  <si>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</si>
  <si>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</si>
  <si>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</si>
  <si>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</si>
  <si>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</si>
  <si>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</si>
  <si>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</si>
  <si>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</si>
  <si>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</si>
  <si>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</si>
  <si>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</si>
  <si>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</si>
  <si>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</si>
  <si>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</si>
  <si>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</si>
  <si>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</si>
  <si>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</si>
  <si>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</si>
  <si>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</si>
  <si>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</si>
  <si>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</si>
  <si>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</si>
  <si>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</si>
  <si>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</si>
  <si>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</si>
  <si>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</si>
  <si>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</si>
  <si>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</si>
  <si>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</si>
  <si>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</si>
  <si>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</si>
  <si>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</si>
  <si>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</si>
  <si>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</si>
  <si>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</si>
  <si>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</si>
  <si>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</si>
  <si>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</si>
  <si>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</si>
  <si>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</si>
  <si>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</si>
  <si>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</si>
  <si>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</si>
  <si>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</si>
  <si>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</si>
  <si>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</si>
  <si>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</si>
  <si>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</si>
  <si>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</si>
  <si>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</si>
  <si>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</si>
  <si>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</si>
  <si>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</si>
  <si>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</si>
  <si>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</si>
  <si>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</si>
  <si>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</si>
  <si>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</si>
  <si>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</si>
  <si>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</si>
  <si>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</si>
  <si>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</si>
  <si>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</si>
  <si>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</si>
  <si>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</si>
  <si>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</si>
  <si>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</si>
  <si>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</si>
  <si>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</si>
  <si>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</si>
  <si>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</si>
  <si>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</si>
  <si>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</si>
  <si>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</si>
  <si>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</si>
  <si>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</si>
  <si>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</si>
  <si>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</si>
  <si>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</si>
  <si>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</si>
  <si>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</si>
  <si>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</si>
  <si>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</si>
  <si>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</si>
  <si>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</si>
  <si>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</si>
  <si>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</si>
  <si>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</si>
  <si>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</si>
  <si>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</si>
  <si>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</si>
  <si>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</si>
  <si>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</si>
  <si>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</si>
  <si>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</si>
  <si>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</si>
  <si>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</si>
  <si>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</si>
  <si>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</si>
  <si>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</si>
  <si>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</si>
  <si>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</si>
  <si>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</si>
  <si>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</si>
  <si>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</si>
  <si>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</si>
  <si>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</si>
  <si>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</si>
  <si>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</si>
  <si>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</si>
  <si>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</si>
  <si>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</si>
  <si>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</si>
  <si>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</si>
  <si>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</si>
  <si>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</si>
  <si>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</si>
  <si>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</si>
  <si>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</si>
  <si>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</si>
  <si>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</si>
  <si>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</si>
  <si>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</si>
  <si>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</si>
  <si>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</si>
  <si>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</si>
  <si>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</si>
  <si>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</si>
  <si>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</si>
  <si>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</si>
  <si>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</si>
  <si>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</si>
  <si>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</si>
  <si>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</si>
  <si>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</si>
  <si>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</si>
  <si>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</si>
  <si>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</si>
  <si>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</si>
  <si>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</si>
  <si>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</si>
  <si>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</si>
  <si>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</si>
  <si>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</si>
  <si>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</si>
  <si>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</si>
  <si>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</si>
  <si>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</si>
  <si>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</si>
  <si>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</si>
  <si>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</si>
  <si>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</si>
  <si>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</si>
  <si>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</si>
  <si>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</si>
  <si>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</si>
  <si>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</si>
  <si>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</si>
  <si>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</si>
  <si>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</si>
  <si>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</si>
  <si>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</si>
  <si>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</si>
  <si>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</si>
  <si>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</si>
  <si>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</si>
  <si>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</si>
  <si>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</si>
  <si>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</si>
  <si>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</si>
  <si>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</si>
  <si>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</si>
  <si>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</si>
  <si>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</si>
  <si>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</si>
  <si>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</si>
  <si>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</si>
  <si>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</si>
  <si>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</si>
  <si>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</si>
  <si>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</si>
  <si>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</si>
  <si>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</si>
  <si>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</si>
  <si>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</si>
  <si>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</si>
  <si>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</si>
  <si>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</si>
  <si>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</si>
  <si>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</si>
  <si>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</si>
  <si>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</si>
  <si>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</si>
  <si>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</si>
  <si>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</si>
  <si>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</si>
  <si>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</si>
  <si>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</si>
  <si>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</si>
  <si>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</si>
  <si>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</si>
  <si>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</si>
  <si>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</si>
  <si>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</si>
  <si>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</si>
  <si>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</si>
  <si>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</si>
  <si>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</si>
  <si>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</si>
  <si>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</si>
  <si>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</si>
  <si>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</si>
  <si>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</si>
  <si>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</si>
  <si>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</si>
  <si>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</si>
  <si>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</si>
  <si>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</si>
  <si>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</si>
  <si>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</si>
  <si>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</si>
  <si>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</si>
  <si>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</si>
  <si>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</si>
  <si>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</si>
  <si>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</si>
  <si>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</si>
  <si>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</si>
  <si>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</si>
  <si>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</si>
  <si>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</si>
  <si>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</si>
  <si>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</si>
  <si>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</si>
  <si>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</si>
  <si>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</si>
  <si>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</si>
  <si>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</si>
  <si>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</si>
  <si>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</si>
  <si>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</si>
  <si>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</si>
  <si>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</si>
  <si>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</si>
  <si>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</si>
  <si>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</si>
  <si>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</si>
  <si>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</si>
  <si>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</si>
  <si>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</si>
  <si>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</si>
  <si>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</si>
  <si>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</si>
  <si>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</si>
  <si>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</si>
  <si>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</si>
  <si>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</si>
  <si>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</si>
  <si>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</si>
  <si>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</si>
  <si>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</si>
  <si>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</si>
  <si>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</si>
  <si>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</si>
  <si>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</si>
  <si>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</si>
  <si>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</si>
  <si>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</si>
  <si>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</si>
  <si>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</si>
  <si>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</si>
  <si>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</si>
  <si>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</si>
  <si>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</si>
  <si>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</si>
  <si>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</si>
  <si>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</si>
  <si>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</si>
  <si>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</si>
  <si>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</si>
  <si>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</si>
  <si>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</si>
  <si>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</si>
  <si>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</si>
  <si>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</si>
  <si>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</si>
  <si>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</si>
  <si>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</si>
  <si>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</si>
  <si>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</si>
  <si>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</si>
  <si>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</si>
  <si>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</si>
  <si>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</si>
  <si>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</si>
  <si>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</si>
  <si>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</si>
  <si>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</si>
  <si>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</si>
  <si>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</si>
  <si>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</si>
  <si>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</si>
  <si>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</si>
  <si>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</si>
  <si>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</si>
  <si>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</si>
  <si>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</si>
  <si>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</si>
  <si>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</si>
  <si>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</si>
  <si>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</si>
  <si>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</si>
  <si>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</si>
  <si>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</si>
  <si>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</si>
  <si>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</si>
  <si>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</si>
  <si>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</si>
  <si>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</si>
  <si>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</si>
  <si>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</si>
  <si>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</si>
  <si>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</si>
  <si>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</si>
  <si>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</si>
  <si>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</si>
  <si>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</si>
  <si>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</si>
  <si>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</si>
  <si>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</si>
  <si>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</si>
  <si>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</si>
  <si>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</si>
  <si>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</si>
  <si>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</si>
  <si>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</si>
  <si>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</si>
  <si>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</si>
  <si>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</si>
  <si>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</si>
  <si>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</si>
  <si>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</si>
  <si>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</si>
  <si>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</si>
  <si>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</si>
  <si>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</si>
  <si>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</si>
  <si>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</si>
  <si>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</si>
  <si>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</si>
  <si>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</si>
  <si>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</si>
  <si>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</si>
  <si>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</si>
  <si>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</si>
  <si>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</si>
  <si>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</si>
  <si>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</si>
  <si>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</si>
  <si>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</si>
  <si>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</si>
  <si>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</si>
  <si>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</si>
  <si>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</si>
  <si>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</si>
  <si>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</si>
  <si>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</si>
  <si>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</si>
  <si>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</si>
  <si>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</si>
  <si>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</si>
  <si>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</si>
  <si>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</si>
  <si>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</si>
  <si>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</si>
  <si>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</si>
  <si>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</si>
  <si>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</si>
  <si>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</si>
  <si>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</si>
  <si>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</si>
  <si>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</si>
  <si>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</si>
  <si>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</si>
  <si>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</si>
  <si>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</si>
  <si>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</si>
  <si>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</si>
  <si>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</si>
  <si>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</si>
  <si>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</si>
  <si>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</si>
  <si>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</si>
  <si>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</si>
  <si>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</si>
  <si>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</si>
  <si>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</si>
  <si>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</si>
  <si>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</si>
  <si>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</si>
  <si>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</si>
  <si>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</si>
  <si>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</si>
  <si>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</si>
  <si>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</si>
  <si>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</si>
  <si>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</si>
  <si>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</si>
  <si>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</si>
  <si>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</si>
  <si>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</si>
  <si>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</si>
  <si>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</si>
  <si>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</si>
  <si>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</si>
  <si>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</si>
  <si>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</si>
  <si>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</si>
  <si>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</si>
  <si>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</si>
  <si>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</si>
  <si>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</si>
  <si>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</si>
  <si>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</si>
  <si>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</si>
  <si>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</si>
  <si>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</si>
  <si>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</si>
  <si>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</si>
  <si>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</si>
  <si>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</si>
  <si>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</si>
  <si>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</si>
  <si>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</si>
  <si>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</si>
  <si>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</si>
  <si>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</si>
  <si>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</si>
  <si>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</si>
  <si>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</si>
  <si>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</si>
  <si>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</si>
  <si>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</si>
  <si>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</si>
  <si>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</si>
  <si>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</si>
  <si>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</si>
  <si>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</si>
  <si>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</si>
  <si>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</si>
  <si>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</si>
  <si>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</si>
  <si>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</si>
  <si>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</si>
  <si>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</si>
  <si>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</si>
  <si>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</si>
  <si>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</si>
  <si>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</si>
  <si>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</si>
  <si>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</si>
  <si>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</si>
  <si>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</si>
  <si>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</si>
  <si>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</si>
  <si>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</si>
  <si>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</si>
  <si>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</si>
  <si>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</si>
  <si>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</si>
  <si>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</si>
  <si>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</si>
  <si>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</si>
  <si>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</si>
  <si>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</si>
  <si>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</si>
  <si>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</si>
  <si>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</si>
  <si>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</si>
  <si>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</si>
  <si>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</si>
  <si>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</si>
  <si>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</si>
  <si>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</si>
  <si>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</si>
  <si>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</si>
  <si>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</si>
  <si>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</si>
  <si>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</si>
  <si>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</si>
  <si>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</si>
  <si>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</si>
  <si>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</si>
  <si>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</si>
  <si>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</si>
  <si>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</si>
  <si>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</si>
  <si>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</si>
  <si>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</si>
  <si>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</si>
  <si>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</si>
  <si>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</si>
  <si>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</si>
  <si>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</si>
  <si>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</si>
  <si>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</si>
  <si>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</si>
  <si>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</si>
  <si>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</si>
  <si>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</si>
  <si>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</si>
  <si>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</si>
  <si>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</si>
  <si>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</si>
  <si>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</si>
  <si>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</si>
  <si>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</si>
  <si>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</si>
  <si>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</si>
  <si>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</si>
  <si>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</si>
  <si>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</si>
  <si>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</si>
  <si>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</si>
  <si>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</si>
  <si>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</si>
  <si>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</si>
  <si>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</si>
  <si>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</si>
  <si>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</si>
  <si>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</si>
  <si>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</si>
  <si>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</si>
  <si>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</si>
  <si>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</si>
  <si>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</si>
  <si>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</si>
  <si>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</si>
  <si>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</si>
  <si>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</si>
  <si>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</si>
  <si>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</si>
  <si>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</si>
  <si>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</si>
  <si>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</si>
  <si>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</si>
  <si>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</si>
  <si>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</si>
  <si>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</si>
  <si>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</si>
  <si>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</si>
  <si>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</si>
  <si>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</si>
  <si>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</si>
  <si>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</si>
  <si>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</si>
  <si>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</si>
  <si>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</si>
  <si>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</si>
  <si>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</si>
  <si>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</si>
  <si>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</si>
  <si>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</si>
  <si>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</si>
  <si>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</si>
  <si>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</si>
  <si>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</si>
  <si>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</si>
  <si>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</si>
  <si>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</si>
  <si>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</si>
  <si>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</si>
  <si>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</si>
  <si>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</si>
  <si>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</si>
  <si>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</si>
  <si>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</si>
  <si>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</si>
  <si>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</si>
  <si>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</si>
  <si>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</si>
  <si>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</si>
  <si>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</si>
  <si>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</si>
  <si>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</si>
  <si>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</si>
  <si>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</si>
  <si>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</si>
  <si>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</si>
  <si>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</si>
  <si>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</si>
  <si>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</si>
  <si>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</si>
  <si>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</si>
  <si>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</si>
  <si>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</si>
  <si>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</si>
  <si>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</si>
  <si>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</si>
  <si>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</si>
  <si>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</si>
  <si>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</si>
  <si>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</si>
  <si>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</si>
  <si>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</si>
  <si>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</si>
  <si>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</si>
  <si>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</si>
  <si>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</si>
  <si>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</si>
  <si>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</si>
  <si>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</si>
  <si>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</si>
  <si>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</si>
  <si>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</si>
  <si>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</si>
  <si>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</si>
  <si>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</si>
  <si>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</si>
  <si>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</si>
  <si>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</si>
  <si>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</si>
  <si>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</si>
  <si>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</si>
  <si>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</si>
  <si>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</si>
  <si>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</si>
  <si>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</si>
  <si>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</si>
  <si>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</si>
  <si>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</si>
  <si>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</si>
  <si>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</si>
  <si>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</si>
  <si>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</si>
  <si>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</si>
  <si>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</si>
  <si>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</si>
  <si>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</si>
  <si>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</si>
  <si>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</si>
  <si>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</si>
  <si>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</si>
  <si>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</si>
  <si>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</si>
  <si>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</si>
  <si>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</si>
  <si>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</si>
  <si>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</si>
  <si>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</si>
  <si>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</si>
  <si>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</si>
  <si>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</si>
  <si>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</si>
  <si>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</si>
  <si>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</si>
  <si>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</si>
  <si>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</si>
  <si>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</si>
  <si>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</si>
  <si>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</si>
  <si>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</si>
  <si>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</si>
  <si>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</si>
  <si>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</si>
  <si>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</si>
  <si>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</si>
  <si>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</si>
  <si>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</si>
  <si>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</si>
  <si>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</si>
  <si>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</si>
  <si>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</si>
  <si>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</si>
  <si>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</si>
  <si>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</si>
  <si>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</si>
  <si>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</si>
  <si>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</si>
  <si>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</si>
  <si>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</si>
  <si>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</si>
  <si>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</si>
  <si>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</si>
  <si>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</si>
  <si>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</si>
  <si>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</si>
  <si>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</si>
  <si>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</si>
  <si>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</si>
  <si>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</si>
  <si>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</si>
  <si>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</si>
  <si>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</si>
  <si>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</si>
  <si>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</si>
  <si>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</si>
  <si>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</si>
  <si>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</si>
  <si>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</si>
  <si>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</si>
  <si>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</si>
  <si>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</si>
  <si>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</si>
  <si>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</si>
  <si>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</si>
  <si>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</si>
  <si>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</si>
  <si>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</si>
  <si>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</si>
  <si>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</si>
  <si>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</si>
  <si>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</si>
  <si>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</si>
  <si>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</si>
  <si>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</si>
  <si>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</si>
  <si>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</si>
  <si>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</si>
  <si>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</si>
  <si>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</si>
  <si>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</si>
  <si>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</si>
  <si>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</si>
  <si>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</si>
  <si>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</si>
  <si>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</si>
  <si>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</si>
  <si>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</si>
  <si>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</si>
  <si>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</si>
  <si>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</si>
  <si>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</si>
  <si>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</si>
  <si>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</si>
  <si>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</si>
  <si>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</si>
  <si>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</si>
  <si>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</si>
  <si>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</si>
  <si>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</si>
  <si>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</si>
  <si>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</si>
  <si>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</si>
  <si>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</si>
  <si>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</si>
  <si>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</si>
  <si>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</si>
  <si>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</si>
  <si>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</si>
  <si>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</si>
  <si>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</si>
  <si>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</si>
  <si>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</si>
  <si>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</si>
  <si>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</si>
  <si>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</si>
  <si>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</si>
  <si>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</si>
  <si>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</si>
  <si>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</si>
  <si>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</si>
  <si>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</si>
  <si>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</si>
  <si>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</si>
  <si>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</si>
  <si>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</si>
  <si>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</si>
  <si>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</si>
  <si>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</si>
  <si>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</si>
  <si>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</si>
  <si>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</si>
  <si>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</si>
  <si>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</si>
  <si>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</si>
  <si>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</si>
  <si>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</si>
  <si>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</si>
  <si>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</si>
  <si>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</si>
  <si>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</si>
  <si>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</si>
  <si>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</si>
  <si>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</si>
  <si>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</si>
  <si>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</si>
  <si>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</si>
  <si>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</si>
  <si>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</si>
  <si>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</si>
  <si>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</si>
  <si>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</si>
  <si>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</si>
  <si>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</si>
  <si>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</si>
  <si>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</si>
  <si>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</si>
  <si>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</si>
  <si>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</si>
  <si>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</si>
  <si>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</si>
  <si>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</si>
  <si>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</si>
  <si>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</si>
  <si>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</si>
  <si>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</si>
  <si>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</si>
  <si>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</si>
  <si>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</si>
  <si>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</si>
  <si>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</si>
  <si>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</si>
  <si>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</si>
  <si>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</si>
  <si>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</si>
  <si>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</si>
  <si>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</si>
  <si>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</si>
  <si>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</si>
  <si>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</si>
  <si>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</si>
  <si>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</si>
  <si>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</si>
  <si>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</si>
  <si>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</si>
  <si>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</si>
  <si>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</si>
  <si>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</si>
  <si>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</si>
  <si>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</si>
  <si>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</si>
  <si>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</si>
  <si>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</si>
  <si>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</si>
  <si>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</si>
  <si>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</si>
  <si>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</si>
  <si>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</si>
  <si>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</si>
  <si>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</si>
  <si>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</si>
  <si>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</si>
  <si>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</si>
  <si>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</si>
  <si>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</si>
  <si>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</si>
  <si>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</si>
  <si>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</si>
  <si>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</si>
  <si>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</si>
  <si>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</si>
  <si>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</si>
  <si>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</si>
  <si>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</si>
  <si>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</si>
  <si>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</si>
  <si>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</si>
  <si>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</si>
  <si>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</si>
  <si>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</si>
  <si>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</si>
  <si>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</si>
  <si>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</si>
  <si>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</si>
  <si>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</si>
  <si>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</si>
  <si>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</si>
  <si>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</si>
  <si>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</si>
  <si>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</si>
  <si>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</si>
  <si>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</si>
  <si>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</si>
  <si>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</si>
  <si>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</si>
  <si>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</si>
  <si>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</si>
  <si>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</si>
  <si>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</si>
  <si>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</si>
  <si>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</si>
  <si>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</si>
  <si>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</si>
  <si>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</si>
  <si>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</si>
  <si>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</si>
  <si>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</si>
  <si>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</si>
  <si>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</si>
  <si>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</si>
  <si>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</si>
  <si>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</si>
  <si>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</si>
  <si>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</si>
  <si>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</si>
  <si>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</si>
  <si>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</si>
  <si>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</si>
  <si>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</si>
  <si>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</si>
  <si>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</si>
  <si>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</si>
  <si>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</si>
  <si>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</si>
  <si>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</si>
  <si>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</si>
  <si>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</si>
  <si>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</si>
  <si>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</si>
  <si>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</si>
  <si>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</si>
  <si>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</si>
  <si>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</si>
  <si>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</si>
  <si>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</si>
  <si>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</si>
  <si>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</si>
  <si>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</si>
  <si>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</si>
  <si>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</si>
  <si>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</si>
  <si>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</si>
  <si>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</si>
  <si>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</si>
  <si>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</si>
  <si>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</si>
  <si>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</si>
  <si>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</si>
  <si>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</si>
  <si>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</si>
  <si>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</si>
  <si>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</si>
  <si>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</si>
  <si>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</si>
  <si>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</si>
  <si>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</si>
  <si>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</si>
  <si>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</si>
  <si>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</si>
  <si>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</si>
  <si>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</si>
  <si>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</si>
  <si>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</si>
  <si>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</si>
  <si>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</si>
  <si>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</si>
  <si>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</si>
  <si>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</si>
  <si>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</si>
  <si>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</si>
  <si>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</si>
  <si>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</si>
  <si>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</si>
  <si>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</si>
  <si>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</si>
  <si>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</si>
  <si>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</si>
  <si>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</si>
  <si>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</si>
  <si>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</si>
  <si>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</si>
  <si>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</si>
  <si>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</si>
  <si>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</si>
  <si>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</si>
  <si>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</si>
  <si>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</si>
  <si>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</si>
  <si>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</si>
  <si>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</si>
  <si>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</si>
  <si>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</si>
  <si>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</si>
  <si>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</si>
  <si>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</si>
  <si>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</si>
  <si>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</si>
  <si>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</si>
  <si>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</si>
  <si>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</si>
  <si>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</si>
  <si>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</si>
  <si>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</si>
  <si>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</si>
  <si>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</si>
  <si>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</si>
  <si>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</si>
  <si>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</si>
  <si>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</si>
  <si>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</si>
  <si>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</si>
  <si>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</si>
  <si>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</si>
  <si>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</si>
  <si>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</si>
  <si>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</si>
  <si>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</si>
  <si>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</si>
  <si>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</si>
  <si>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</si>
  <si>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</si>
  <si>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</si>
  <si>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</si>
  <si>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</si>
  <si>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</si>
  <si>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</si>
  <si>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</si>
  <si>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</si>
  <si>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</si>
  <si>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</si>
  <si>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</si>
  <si>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</si>
  <si>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</si>
  <si>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</si>
  <si>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</si>
  <si>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</si>
  <si>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</si>
  <si>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</si>
  <si>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</si>
  <si>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</si>
  <si>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</si>
  <si>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</si>
  <si>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</si>
  <si>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</si>
  <si>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</si>
  <si>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</si>
  <si>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</si>
  <si>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</si>
  <si>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</si>
  <si>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</si>
  <si>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</si>
  <si>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</si>
  <si>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</si>
  <si>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</si>
  <si>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</si>
  <si>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</si>
  <si>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</si>
  <si>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</si>
  <si>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</si>
  <si>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</si>
  <si>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</si>
  <si>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</si>
  <si>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</si>
  <si>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</si>
  <si>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</si>
  <si>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</si>
  <si>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</si>
  <si>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</si>
  <si>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</si>
  <si>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</si>
  <si>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</si>
  <si>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</si>
  <si>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</si>
  <si>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</si>
  <si>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</si>
  <si>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</si>
  <si>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</si>
  <si>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</si>
  <si>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</si>
  <si>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</si>
  <si>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</si>
  <si>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</si>
  <si>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</si>
  <si>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</si>
  <si>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</si>
  <si>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</si>
  <si>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</si>
  <si>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</si>
  <si>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</si>
  <si>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</si>
  <si>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</si>
  <si>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</si>
  <si>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</si>
  <si>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</si>
  <si>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</si>
  <si>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</si>
  <si>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</si>
  <si>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</si>
  <si>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</si>
  <si>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</si>
  <si>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</si>
  <si>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</si>
  <si>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</si>
  <si>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</si>
  <si>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</si>
  <si>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</si>
  <si>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</si>
  <si>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</si>
  <si>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</si>
  <si>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</si>
  <si>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</si>
  <si>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</si>
  <si>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</si>
  <si>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</si>
  <si>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</si>
  <si>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</si>
  <si>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</si>
  <si>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</si>
  <si>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</si>
  <si>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</si>
  <si>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</si>
  <si>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</si>
  <si>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</si>
  <si>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</si>
  <si>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</si>
  <si>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</si>
  <si>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</si>
  <si>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</si>
  <si>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</si>
  <si>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</si>
  <si>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</si>
  <si>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</si>
  <si>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</si>
  <si>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</si>
  <si>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</si>
  <si>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</si>
  <si>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</si>
  <si>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</si>
  <si>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</si>
  <si>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</si>
  <si>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</si>
  <si>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</si>
  <si>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</si>
  <si>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</si>
  <si>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</si>
  <si>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</si>
  <si>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</si>
  <si>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</si>
  <si>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</si>
  <si>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</si>
  <si>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</si>
  <si>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</si>
  <si>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</si>
  <si>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</si>
  <si>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</si>
  <si>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</si>
  <si>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</si>
  <si>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</si>
  <si>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</si>
  <si>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</si>
  <si>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</si>
  <si>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</si>
  <si>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</si>
  <si>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</si>
  <si>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</si>
  <si>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</si>
  <si>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</si>
  <si>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</si>
  <si>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</si>
  <si>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</si>
  <si>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</si>
  <si>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</si>
  <si>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</si>
  <si>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</si>
  <si>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</si>
  <si>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</si>
  <si>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</si>
  <si>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</si>
  <si>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</si>
  <si>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</si>
  <si>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</si>
  <si>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</si>
  <si>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</si>
  <si>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</si>
  <si>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</si>
  <si>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</si>
  <si>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</si>
  <si>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</si>
  <si>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</si>
  <si>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</si>
  <si>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</si>
  <si>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</si>
  <si>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</si>
  <si>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</si>
  <si>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</si>
  <si>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</si>
  <si>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</si>
  <si>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</si>
  <si>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</si>
  <si>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</si>
  <si>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</si>
  <si>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</si>
  <si>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</si>
  <si>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</si>
  <si>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</si>
  <si>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</si>
  <si>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</si>
  <si>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</si>
  <si>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</si>
  <si>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</si>
  <si>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</si>
  <si>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</si>
  <si>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</si>
  <si>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</si>
  <si>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</si>
  <si>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</si>
  <si>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</si>
  <si>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</si>
  <si>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</si>
  <si>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</si>
  <si>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</si>
  <si>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</si>
  <si>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</si>
  <si>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</si>
  <si>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</si>
  <si>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</si>
  <si>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</si>
  <si>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</si>
  <si>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</si>
  <si>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</si>
  <si>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</si>
  <si>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</si>
  <si>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</si>
  <si>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</si>
  <si>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</si>
  <si>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</si>
  <si>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</si>
  <si>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</si>
  <si>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</si>
  <si>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</si>
  <si>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</si>
  <si>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</si>
  <si>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</si>
  <si>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</si>
  <si>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</si>
  <si>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</si>
  <si>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</si>
  <si>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</si>
  <si>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</si>
  <si>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</si>
  <si>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</si>
  <si>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</si>
  <si>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</si>
  <si>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</si>
  <si>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</si>
  <si>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</si>
  <si>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</si>
  <si>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</si>
  <si>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</si>
  <si>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</si>
  <si>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</si>
  <si>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</si>
  <si>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</si>
  <si>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</si>
  <si>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</si>
  <si>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</si>
  <si>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</si>
  <si>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</si>
  <si>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</si>
  <si>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</si>
  <si>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</si>
  <si>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</si>
  <si>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</si>
  <si>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</si>
  <si>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</si>
  <si>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</si>
  <si>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</si>
  <si>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</si>
  <si>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</si>
  <si>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</si>
  <si>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</si>
  <si>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</si>
  <si>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</si>
  <si>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</si>
  <si>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</si>
  <si>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</si>
  <si>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</si>
  <si>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</si>
  <si>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</si>
  <si>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</si>
  <si>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</si>
  <si>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</si>
  <si>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</si>
  <si>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</si>
  <si>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</si>
  <si>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</si>
  <si>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</si>
  <si>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</si>
  <si>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</si>
  <si>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</si>
  <si>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</si>
  <si>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</si>
  <si>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</si>
  <si>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</si>
  <si>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</si>
  <si>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</si>
  <si>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</si>
  <si>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</si>
  <si>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</si>
  <si>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</si>
  <si>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</si>
  <si>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</si>
  <si>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</si>
  <si>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</si>
  <si>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</si>
  <si>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</si>
  <si>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</si>
  <si>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</si>
  <si>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</si>
  <si>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</si>
  <si>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</si>
  <si>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</si>
  <si>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</si>
  <si>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</si>
  <si>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</si>
  <si>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</si>
  <si>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</si>
  <si>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</si>
  <si>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</si>
  <si>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</si>
  <si>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</si>
  <si>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</si>
  <si>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</si>
  <si>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</si>
  <si>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</si>
  <si>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</si>
  <si>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</si>
  <si>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</si>
  <si>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</si>
  <si>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</si>
  <si>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</si>
  <si>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</si>
  <si>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</si>
  <si>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</si>
  <si>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</si>
  <si>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</si>
  <si>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</si>
  <si>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</si>
  <si>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</si>
  <si>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</si>
  <si>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</si>
  <si>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</si>
  <si>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</si>
  <si>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</si>
  <si>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</si>
  <si>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</si>
  <si>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</si>
  <si>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</si>
  <si>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</si>
  <si>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</si>
  <si>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</si>
  <si>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</si>
  <si>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</si>
  <si>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</si>
  <si>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</si>
  <si>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</si>
  <si>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</si>
  <si>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</si>
  <si>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</si>
  <si>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</si>
  <si>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</si>
  <si>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</si>
  <si>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</si>
  <si>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</si>
  <si>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</si>
  <si>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</si>
  <si>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</si>
  <si>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</si>
  <si>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</si>
  <si>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</si>
  <si>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</si>
  <si>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</si>
  <si>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</si>
  <si>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</si>
  <si>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</si>
  <si>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</si>
  <si>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</si>
  <si>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</si>
  <si>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</si>
  <si>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</si>
  <si>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</si>
  <si>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</si>
  <si>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</si>
  <si>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</si>
  <si>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</si>
  <si>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</si>
  <si>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</si>
  <si>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</si>
  <si>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</si>
  <si>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</si>
  <si>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</si>
  <si>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</si>
  <si>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</si>
  <si>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</si>
  <si>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</si>
  <si>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</si>
  <si>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</si>
  <si>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</si>
  <si>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</si>
  <si>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</si>
  <si>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</si>
  <si>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</si>
  <si>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</si>
  <si>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</si>
  <si>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</si>
  <si>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</si>
  <si>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</si>
  <si>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</si>
  <si>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</si>
  <si>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</si>
  <si>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</si>
  <si>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</si>
  <si>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</si>
  <si>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</si>
  <si>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</si>
  <si>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</si>
  <si>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</si>
  <si>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</si>
  <si>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</si>
  <si>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</si>
  <si>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</si>
  <si>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</si>
  <si>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</si>
  <si>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</si>
  <si>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</si>
  <si>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</si>
  <si>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</si>
  <si>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</si>
  <si>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</si>
  <si>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</si>
  <si>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</si>
  <si>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</si>
  <si>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</si>
  <si>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</si>
  <si>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</si>
  <si>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</si>
  <si>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</si>
  <si>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</si>
  <si>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</si>
  <si>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</si>
  <si>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</si>
  <si>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</si>
  <si>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</si>
  <si>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</si>
  <si>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</si>
  <si>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</si>
  <si>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</si>
  <si>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</si>
  <si>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</si>
  <si>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</si>
  <si>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</si>
  <si>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</si>
  <si>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</si>
  <si>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</si>
  <si>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</si>
  <si>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</si>
  <si>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</si>
  <si>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</si>
  <si>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</si>
  <si>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</si>
  <si>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</si>
  <si>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</si>
  <si>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</si>
  <si>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</si>
  <si>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</si>
  <si>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</si>
  <si>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</si>
  <si>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</si>
  <si>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</si>
  <si>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</si>
  <si>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</si>
  <si>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</si>
  <si>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</si>
  <si>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</si>
  <si>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</si>
  <si>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</si>
  <si>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</si>
  <si>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</si>
  <si>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</si>
  <si>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</si>
  <si>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</si>
  <si>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</si>
  <si>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</si>
  <si>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</si>
  <si>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</si>
  <si>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</si>
  <si>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</si>
  <si>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</si>
  <si>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</si>
  <si>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</si>
  <si>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</si>
  <si>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</si>
  <si>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</si>
  <si>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</si>
  <si>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</si>
  <si>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</si>
  <si>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</si>
  <si>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</si>
  <si>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</si>
  <si>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</si>
  <si>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</si>
  <si>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</si>
  <si>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</si>
  <si>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</si>
  <si>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</si>
  <si>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</si>
  <si>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</si>
  <si>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</si>
  <si>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</si>
  <si>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</si>
  <si>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</si>
  <si>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</si>
  <si>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</si>
  <si>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</si>
  <si>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</si>
  <si>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</si>
  <si>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</si>
  <si>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</si>
  <si>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</si>
  <si>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</si>
  <si>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</si>
  <si>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</si>
  <si>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</si>
  <si>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</si>
  <si>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</si>
  <si>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</si>
  <si>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</si>
  <si>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</si>
  <si>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</si>
  <si>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</si>
  <si>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</si>
  <si>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</si>
  <si>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</si>
  <si>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</si>
  <si>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</si>
  <si>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</si>
  <si>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</si>
  <si>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</si>
  <si>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</si>
  <si>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</si>
  <si>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</si>
  <si>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</si>
  <si>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</si>
  <si>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</si>
  <si>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</si>
  <si>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</si>
  <si>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</si>
  <si>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</si>
  <si>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</si>
  <si>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</si>
  <si>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</si>
  <si>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</si>
  <si>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</si>
  <si>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</si>
  <si>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</si>
  <si>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</si>
  <si>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</si>
  <si>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</si>
  <si>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</si>
  <si>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</si>
  <si>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</si>
  <si>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</si>
  <si>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</si>
  <si>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</si>
  <si>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</si>
  <si>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</si>
  <si>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</si>
  <si>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</si>
  <si>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</si>
  <si>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</si>
  <si>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</si>
  <si>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</si>
  <si>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</si>
  <si>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</si>
  <si>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</si>
  <si>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</si>
  <si>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</si>
  <si>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</si>
  <si>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</si>
  <si>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</si>
  <si>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</si>
  <si>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</si>
  <si>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</si>
  <si>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</si>
  <si>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</si>
  <si>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</si>
  <si>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</si>
  <si>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</si>
  <si>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</si>
  <si>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</si>
  <si>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</si>
  <si>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</si>
  <si>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</si>
  <si>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</si>
  <si>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</si>
  <si>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</si>
  <si>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</si>
  <si>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</si>
  <si>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</si>
  <si>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</si>
  <si>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</si>
  <si>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</si>
  <si>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</si>
  <si>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</si>
  <si>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</si>
  <si>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</si>
  <si>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</si>
  <si>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</si>
  <si>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</si>
  <si>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</si>
  <si>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</si>
  <si>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</si>
  <si>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</si>
  <si>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</si>
  <si>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</si>
  <si>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</si>
  <si>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</si>
  <si>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</si>
  <si>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</si>
  <si>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</si>
  <si>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</si>
  <si>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</si>
  <si>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</si>
  <si>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</si>
  <si>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</si>
  <si>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</si>
  <si>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</si>
  <si>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</si>
  <si>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</si>
  <si>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</si>
  <si>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</si>
  <si>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</si>
  <si>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</si>
  <si>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</si>
  <si>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</si>
  <si>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</si>
  <si>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</si>
  <si>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</si>
  <si>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</si>
  <si>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</si>
  <si>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</si>
  <si>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</si>
  <si>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</si>
  <si>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</si>
  <si>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</si>
  <si>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</si>
  <si>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</si>
  <si>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</si>
  <si>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</si>
  <si>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</si>
  <si>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</si>
  <si>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</si>
  <si>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</si>
  <si>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</si>
  <si>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</si>
  <si>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</si>
  <si>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</si>
  <si>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</si>
  <si>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</si>
  <si>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</si>
  <si>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</si>
  <si>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</si>
  <si>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</si>
  <si>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</si>
  <si>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</si>
  <si>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</si>
  <si>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</si>
  <si>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</si>
  <si>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</si>
  <si>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</si>
  <si>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</si>
  <si>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</si>
  <si>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</si>
  <si>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</si>
  <si>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</si>
  <si>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</si>
  <si>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</si>
  <si>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</si>
  <si>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</si>
  <si>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</si>
  <si>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</si>
  <si>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</si>
  <si>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</si>
  <si>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</si>
  <si>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</si>
  <si>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</si>
  <si>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</si>
  <si>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</si>
  <si>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</si>
  <si>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</si>
  <si>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</si>
  <si>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</si>
  <si>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</si>
  <si>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</si>
  <si>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</si>
  <si>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</si>
  <si>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</si>
  <si>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</si>
  <si>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</si>
  <si>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</si>
  <si>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</si>
  <si>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</si>
  <si>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</si>
  <si>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</si>
  <si>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</si>
  <si>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</si>
  <si>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</si>
  <si>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</si>
  <si>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</si>
  <si>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</si>
  <si>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</si>
  <si>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</si>
  <si>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</si>
  <si>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</si>
  <si>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</si>
  <si>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</si>
  <si>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</si>
  <si>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</si>
  <si>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</si>
  <si>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</si>
  <si>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</si>
  <si>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</si>
  <si>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</si>
  <si>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</si>
  <si>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</si>
  <si>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</si>
  <si>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</si>
  <si>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</si>
  <si>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</si>
  <si>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</si>
  <si>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</si>
  <si>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</si>
  <si>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</si>
  <si>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</si>
  <si>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</si>
  <si>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</si>
  <si>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</si>
  <si>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</si>
  <si>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</si>
  <si>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</si>
  <si>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</si>
  <si>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</si>
  <si>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</si>
  <si>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</si>
  <si>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</si>
  <si>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</si>
  <si>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</si>
  <si>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</si>
  <si>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</si>
  <si>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</si>
  <si>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</si>
  <si>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</si>
  <si>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</si>
  <si>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</si>
  <si>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</si>
  <si>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</si>
  <si>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</si>
  <si>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</si>
  <si>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</si>
  <si>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</si>
  <si>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</si>
  <si>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</si>
  <si>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</si>
  <si>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</si>
  <si>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</si>
  <si>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</si>
  <si>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</si>
  <si>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</si>
  <si>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</si>
  <si>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</si>
  <si>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</si>
  <si>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</si>
  <si>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</si>
  <si>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</si>
  <si>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</si>
  <si>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</si>
  <si>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</si>
  <si>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</si>
  <si>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</si>
  <si>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</si>
  <si>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</si>
  <si>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</si>
  <si>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</si>
  <si>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</si>
  <si>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</si>
  <si>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</si>
  <si>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</si>
  <si>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</si>
  <si>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</si>
  <si>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</si>
  <si>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</si>
  <si>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</si>
  <si>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</si>
  <si>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</si>
  <si>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</si>
  <si>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</si>
  <si>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</si>
  <si>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</si>
  <si>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</si>
  <si>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</si>
  <si>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</si>
  <si>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</si>
  <si>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</si>
  <si>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</si>
  <si>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</si>
  <si>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</si>
  <si>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</si>
  <si>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</si>
  <si>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</si>
  <si>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</si>
  <si>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</si>
  <si>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</si>
  <si>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</si>
  <si>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</si>
  <si>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</si>
  <si>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</si>
  <si>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</si>
  <si>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</si>
  <si>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</si>
  <si>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</si>
  <si>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</si>
  <si>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</si>
  <si>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</si>
  <si>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</si>
  <si>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</si>
  <si>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</si>
  <si>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</si>
  <si>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</si>
  <si>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</si>
  <si>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</si>
  <si>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</si>
  <si>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</si>
  <si>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</si>
  <si>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</si>
  <si>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</si>
  <si>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</si>
  <si>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</si>
  <si>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</si>
  <si>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</si>
  <si>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</si>
  <si>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</si>
  <si>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</si>
  <si>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</si>
  <si>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</si>
  <si>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</si>
  <si>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</si>
  <si>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</si>
  <si>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</si>
  <si>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</si>
  <si>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</si>
  <si>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</si>
  <si>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</si>
  <si>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</si>
  <si>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</si>
  <si>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</si>
  <si>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</si>
  <si>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</si>
  <si>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</si>
  <si>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</si>
  <si>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</si>
  <si>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</si>
  <si>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</si>
  <si>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</si>
  <si>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</si>
  <si>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</si>
  <si>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</si>
  <si>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</si>
  <si>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</si>
  <si>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</si>
  <si>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</si>
  <si>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</si>
  <si>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</si>
  <si>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</si>
  <si>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</si>
  <si>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</si>
  <si>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</si>
  <si>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</si>
  <si>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</si>
  <si>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</si>
  <si>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</si>
  <si>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</si>
  <si>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</si>
  <si>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</si>
  <si>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</si>
  <si>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</si>
  <si>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</si>
  <si>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</si>
  <si>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</si>
  <si>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</si>
  <si>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</si>
  <si>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</si>
  <si>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</si>
  <si>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</si>
  <si>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</si>
  <si>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</si>
  <si>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</si>
  <si>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</si>
  <si>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</si>
  <si>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</si>
  <si>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</si>
  <si>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</si>
  <si>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</si>
  <si>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</si>
  <si>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</si>
  <si>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</si>
  <si>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</si>
  <si>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</si>
  <si>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</si>
  <si>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</si>
  <si>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</si>
  <si>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</si>
  <si>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</si>
  <si>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</si>
  <si>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</si>
  <si>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</si>
  <si>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</si>
  <si>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</si>
  <si>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</si>
  <si>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</si>
  <si>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</si>
  <si>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</si>
  <si>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</si>
  <si>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</si>
  <si>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</si>
  <si>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</si>
  <si>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</si>
  <si>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</si>
  <si>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</si>
  <si>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</si>
  <si>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</si>
  <si>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</si>
  <si>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</si>
  <si>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</si>
  <si>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</si>
  <si>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</si>
  <si>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</si>
  <si>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</si>
  <si>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</si>
  <si>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</si>
  <si>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</si>
  <si>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</si>
  <si>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</si>
  <si>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</si>
  <si>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</si>
  <si>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</si>
  <si>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</si>
  <si>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</si>
  <si>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</si>
  <si>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</si>
  <si>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</si>
  <si>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</si>
  <si>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</si>
  <si>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</si>
  <si>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</si>
  <si>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</si>
  <si>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</si>
  <si>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</si>
  <si>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</si>
  <si>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</si>
  <si>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</si>
  <si>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</si>
  <si>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</si>
  <si>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</si>
  <si>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</si>
  <si>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</si>
  <si>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</si>
  <si>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</si>
  <si>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</si>
  <si>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</si>
  <si>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</si>
  <si>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</si>
  <si>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</si>
  <si>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</si>
  <si>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</si>
  <si>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</si>
  <si>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</si>
  <si>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</si>
  <si>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</si>
  <si>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</si>
  <si>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</si>
  <si>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</si>
  <si>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</si>
  <si>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</si>
  <si>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</si>
  <si>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</si>
  <si>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</si>
  <si>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</si>
  <si>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</si>
  <si>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</si>
  <si>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</si>
  <si>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</si>
  <si>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</si>
  <si>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</si>
  <si>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</si>
  <si>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</si>
  <si>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</si>
  <si>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</si>
  <si>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</si>
  <si>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</si>
  <si>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</si>
  <si>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</si>
  <si>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</si>
  <si>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</si>
  <si>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</si>
  <si>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</si>
  <si>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</si>
  <si>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</si>
  <si>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</si>
  <si>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</si>
  <si>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</si>
  <si>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</si>
  <si>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</si>
  <si>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</si>
  <si>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</si>
  <si>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</si>
  <si>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</si>
  <si>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</si>
  <si>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</si>
  <si>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</si>
  <si>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</si>
  <si>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</si>
  <si>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</si>
  <si>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</si>
  <si>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</si>
  <si>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</si>
  <si>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</si>
  <si>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</si>
  <si>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</si>
  <si>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</si>
  <si>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</si>
  <si>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</si>
  <si>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</si>
  <si>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</si>
  <si>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</si>
  <si>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</si>
  <si>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</si>
  <si>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</si>
  <si>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</si>
  <si>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</si>
  <si>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</si>
  <si>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</si>
  <si>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</si>
  <si>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</si>
  <si>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</si>
  <si>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</si>
  <si>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</si>
  <si>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</si>
  <si>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</si>
  <si>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</si>
  <si>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</si>
  <si>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</si>
  <si>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</si>
  <si>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</si>
  <si>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</si>
  <si>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</si>
  <si>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</si>
  <si>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</si>
  <si>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</si>
  <si>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</si>
  <si>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</si>
  <si>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</si>
  <si>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</si>
  <si>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</si>
  <si>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</si>
  <si>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</si>
  <si>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</si>
  <si>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</si>
  <si>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</si>
  <si>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</si>
  <si>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</si>
  <si>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</si>
  <si>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</si>
  <si>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</si>
  <si>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</si>
  <si>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</si>
  <si>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</si>
  <si>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</si>
  <si>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</si>
  <si>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</si>
  <si>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</si>
  <si>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</si>
  <si>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</si>
  <si>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</si>
  <si>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</si>
  <si>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</si>
  <si>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</si>
  <si>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</si>
  <si>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</si>
  <si>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</si>
  <si>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</si>
  <si>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</si>
  <si>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</si>
  <si>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</si>
  <si>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</si>
  <si>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</si>
  <si>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</si>
  <si>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</si>
  <si>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</si>
  <si>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</si>
  <si>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</si>
  <si>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</si>
  <si>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</si>
  <si>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</si>
  <si>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</si>
  <si>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</si>
  <si>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</si>
  <si>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</si>
  <si>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</si>
  <si>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</si>
  <si>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</si>
  <si>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</si>
  <si>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</si>
  <si>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</si>
  <si>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</si>
  <si>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</si>
  <si>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</si>
  <si>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</si>
  <si>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</si>
  <si>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</si>
  <si>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</si>
  <si>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</si>
  <si>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</si>
  <si>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</si>
  <si>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</si>
  <si>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</si>
  <si>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</si>
  <si>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</si>
  <si>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</si>
  <si>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</si>
  <si>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</si>
  <si>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</si>
  <si>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</si>
  <si>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</si>
  <si>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</si>
  <si>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</si>
  <si>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</si>
  <si>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</si>
  <si>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</si>
  <si>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</si>
  <si>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</si>
  <si>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</si>
  <si>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</si>
  <si>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</si>
  <si>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</si>
  <si>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</si>
  <si>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</si>
  <si>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</si>
  <si>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</si>
  <si>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</si>
  <si>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</si>
  <si>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</si>
  <si>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</si>
  <si>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</si>
  <si>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</si>
  <si>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</si>
  <si>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</si>
  <si>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</si>
  <si>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</si>
  <si>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</si>
  <si>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</si>
  <si>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</si>
  <si>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</si>
  <si>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</si>
  <si>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</si>
  <si>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</si>
  <si>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</si>
  <si>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</si>
  <si>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</si>
  <si>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</si>
  <si>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</si>
  <si>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</si>
  <si>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</si>
  <si>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</si>
  <si>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</si>
  <si>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</si>
  <si>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</si>
  <si>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</si>
  <si>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</si>
  <si>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</si>
  <si>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</si>
  <si>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</si>
  <si>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</si>
  <si>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</si>
  <si>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</si>
  <si>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</si>
  <si>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</si>
  <si>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</si>
  <si>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</si>
  <si>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</si>
  <si>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</si>
  <si>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</si>
  <si>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</si>
  <si>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</si>
  <si>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</si>
  <si>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</si>
  <si>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</si>
  <si>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</si>
  <si>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</si>
  <si>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</si>
  <si>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</si>
  <si>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</si>
  <si>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</si>
  <si>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</si>
  <si>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</si>
  <si>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</si>
  <si>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</si>
  <si>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</si>
  <si>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</si>
  <si>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</si>
  <si>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</si>
  <si>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</si>
  <si>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</si>
  <si>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</si>
  <si>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</si>
  <si>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</si>
  <si>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</si>
  <si>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</si>
  <si>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</si>
  <si>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</si>
  <si>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</si>
  <si>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</si>
  <si>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</si>
  <si>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</si>
  <si>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</si>
  <si>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</si>
  <si>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</si>
  <si>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</si>
  <si>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</si>
  <si>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</si>
  <si>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</si>
  <si>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</si>
  <si>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</si>
  <si>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</si>
  <si>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</si>
  <si>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</si>
  <si>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</si>
  <si>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</si>
  <si>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</si>
  <si>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</si>
  <si>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</si>
  <si>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</si>
  <si>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</si>
  <si>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</si>
  <si>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</si>
  <si>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</si>
  <si>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</si>
  <si>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</si>
  <si>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</si>
  <si>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</si>
  <si>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</si>
  <si>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</si>
  <si>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</si>
  <si>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</si>
  <si>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</si>
  <si>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</si>
  <si>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</si>
  <si>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</si>
  <si>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</si>
  <si>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</si>
  <si>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</si>
  <si>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</si>
  <si>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</si>
  <si>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</si>
  <si>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</si>
  <si>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</si>
  <si>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</si>
  <si>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</si>
  <si>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</si>
  <si>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</si>
  <si>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</si>
  <si>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</si>
  <si>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</si>
  <si>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</si>
  <si>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</si>
  <si>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</si>
  <si>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</si>
  <si>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</si>
  <si>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</si>
  <si>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</si>
  <si>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</si>
  <si>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</si>
  <si>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</si>
  <si>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</si>
  <si>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</si>
  <si>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</si>
  <si>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</si>
  <si>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</si>
  <si>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</si>
  <si>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</si>
  <si>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</si>
  <si>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</si>
  <si>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</si>
  <si>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</si>
  <si>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</si>
  <si>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</si>
  <si>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</si>
  <si>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</si>
  <si>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</si>
  <si>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</si>
  <si>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</si>
  <si>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</si>
  <si>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</si>
  <si>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</si>
  <si>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</si>
  <si>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</si>
  <si>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</si>
  <si>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</si>
  <si>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</si>
  <si>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</si>
  <si>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</si>
  <si>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</si>
  <si>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</si>
  <si>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</si>
  <si>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</si>
  <si>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</si>
  <si>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</si>
  <si>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</si>
  <si>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</si>
  <si>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</si>
  <si>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</si>
  <si>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</si>
  <si>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</si>
  <si>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</si>
  <si>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</si>
  <si>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</si>
  <si>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</si>
  <si>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</si>
  <si>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</si>
  <si>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</si>
  <si>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</si>
  <si>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</si>
  <si>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</si>
  <si>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</si>
  <si>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</si>
  <si>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</si>
  <si>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</si>
  <si>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</si>
  <si>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</si>
  <si>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</si>
  <si>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</si>
  <si>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</si>
  <si>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</si>
  <si>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</si>
  <si>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</si>
  <si>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</si>
  <si>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</si>
  <si>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</si>
  <si>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</si>
  <si>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</si>
  <si>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</si>
  <si>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</si>
  <si>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</si>
  <si>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</si>
  <si>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</si>
  <si>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</si>
  <si>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</si>
  <si>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</si>
  <si>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</si>
  <si>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</si>
  <si>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</si>
  <si>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</si>
  <si>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</si>
  <si>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</si>
  <si>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</si>
  <si>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</si>
  <si>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</si>
  <si>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</si>
  <si>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</si>
  <si>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</si>
  <si>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</si>
  <si>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</si>
  <si>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</si>
  <si>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</si>
  <si>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</si>
  <si>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</si>
  <si>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</si>
  <si>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</si>
  <si>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</si>
  <si>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</si>
  <si>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</si>
  <si>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</si>
  <si>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</si>
  <si>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</si>
  <si>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</si>
  <si>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</si>
  <si>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</si>
  <si>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</si>
  <si>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</si>
  <si>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</si>
  <si>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</si>
  <si>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</si>
  <si>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</si>
  <si>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</si>
  <si>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</si>
  <si>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</si>
  <si>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</si>
  <si>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</si>
  <si>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</si>
  <si>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</si>
  <si>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</si>
  <si>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</si>
  <si>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</si>
  <si>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</si>
  <si>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</si>
  <si>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</si>
  <si>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</si>
  <si>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</si>
  <si>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</si>
  <si>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</si>
  <si>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</si>
  <si>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</si>
  <si>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</si>
  <si>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</si>
  <si>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</si>
  <si>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</si>
  <si>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</si>
  <si>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</si>
  <si>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</si>
  <si>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</si>
  <si>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</si>
  <si>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</si>
  <si>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</si>
  <si>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</si>
  <si>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</si>
  <si>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</si>
  <si>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</si>
  <si>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</si>
  <si>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</si>
  <si>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</si>
  <si>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</si>
  <si>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</si>
  <si>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</si>
  <si>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</si>
  <si>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</si>
  <si>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</si>
  <si>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</si>
  <si>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</si>
  <si>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</si>
  <si>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</si>
  <si>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</si>
  <si>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</si>
  <si>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</si>
  <si>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</si>
  <si>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</si>
  <si>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</si>
  <si>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</si>
  <si>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</si>
  <si>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</si>
  <si>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</si>
  <si>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</si>
  <si>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</si>
  <si>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</si>
  <si>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</si>
  <si>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</si>
  <si>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</si>
  <si>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</si>
  <si>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</si>
  <si>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</si>
  <si>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</si>
  <si>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</si>
  <si>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</si>
  <si>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</si>
  <si>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</si>
  <si>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</si>
  <si>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</si>
  <si>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</si>
  <si>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</si>
  <si>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</si>
  <si>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</si>
  <si>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</si>
  <si>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</si>
  <si>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</si>
  <si>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</si>
  <si>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</si>
  <si>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</si>
  <si>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</si>
  <si>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</si>
  <si>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</si>
  <si>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</si>
  <si>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</si>
  <si>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</si>
  <si>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</si>
  <si>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</si>
  <si>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</si>
  <si>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</si>
  <si>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</si>
  <si>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</si>
  <si>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</si>
  <si>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</si>
  <si>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</si>
  <si>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</si>
  <si>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</si>
  <si>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</si>
  <si>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</si>
  <si>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</si>
  <si>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</si>
  <si>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</si>
  <si>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</si>
  <si>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</si>
  <si>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</si>
  <si>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</si>
  <si>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</si>
  <si>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</si>
  <si>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</si>
  <si>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</si>
  <si>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</si>
  <si>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</si>
  <si>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</si>
  <si>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</si>
  <si>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</si>
  <si>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</si>
  <si>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</si>
  <si>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</si>
  <si>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</si>
  <si>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</si>
  <si>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</si>
  <si>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</si>
  <si>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</si>
  <si>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</si>
  <si>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</si>
  <si>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</si>
  <si>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</si>
  <si>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</si>
  <si>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</si>
  <si>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</si>
  <si>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</si>
  <si>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</si>
  <si>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</si>
  <si>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</si>
  <si>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</si>
  <si>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</si>
  <si>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</si>
  <si>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</si>
  <si>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</si>
  <si>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</si>
  <si>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</si>
  <si>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</si>
  <si>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</si>
  <si>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</si>
  <si>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</si>
  <si>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</si>
  <si>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</si>
  <si>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</si>
  <si>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</si>
  <si>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</si>
  <si>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</si>
  <si>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</si>
  <si>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</si>
  <si>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</si>
  <si>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</si>
  <si>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</si>
  <si>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</si>
  <si>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</si>
  <si>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</si>
  <si>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</si>
  <si>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</si>
  <si>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</si>
  <si>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</si>
  <si>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</si>
  <si>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</si>
  <si>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</si>
  <si>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</si>
  <si>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</si>
  <si>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</si>
  <si>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</si>
  <si>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</si>
  <si>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</si>
  <si>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</si>
  <si>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</si>
  <si>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</si>
  <si>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</si>
  <si>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</si>
  <si>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</si>
  <si>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</si>
  <si>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</si>
  <si>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</si>
  <si>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</si>
  <si>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</si>
  <si>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</si>
  <si>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</si>
  <si>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</si>
  <si>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</si>
  <si>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</si>
  <si>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</si>
  <si>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</si>
  <si>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</si>
  <si>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</si>
  <si>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</si>
  <si>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</si>
  <si>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</si>
  <si>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</si>
  <si>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</si>
  <si>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</si>
  <si>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</si>
  <si>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</si>
  <si>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</si>
  <si>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</si>
  <si>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</si>
  <si>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</si>
  <si>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</si>
  <si>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</si>
  <si>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</si>
  <si>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</si>
  <si>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</si>
  <si>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</si>
  <si>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</si>
  <si>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</si>
  <si>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</si>
  <si>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</si>
  <si>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</si>
  <si>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</si>
  <si>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</si>
  <si>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</si>
  <si>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</si>
  <si>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</si>
  <si>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</si>
  <si>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</si>
  <si>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</si>
  <si>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</si>
  <si>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</si>
  <si>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</si>
  <si>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</si>
  <si>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</si>
  <si>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</si>
  <si>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</si>
  <si>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</si>
  <si>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</si>
  <si>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</si>
  <si>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</si>
  <si>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</si>
  <si>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</si>
  <si>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</si>
  <si>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</si>
  <si>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</si>
  <si>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</si>
  <si>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</si>
  <si>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</si>
  <si>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</si>
  <si>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</si>
  <si>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</si>
  <si>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</si>
  <si>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</si>
  <si>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</si>
  <si>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</si>
  <si>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</si>
  <si>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</si>
  <si>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</si>
  <si>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</si>
  <si>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</si>
  <si>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</si>
  <si>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</si>
  <si>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</si>
  <si>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</si>
  <si>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</si>
  <si>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</si>
  <si>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</si>
  <si>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</si>
  <si>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</si>
  <si>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</si>
  <si>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</si>
  <si>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</si>
  <si>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</si>
  <si>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</si>
  <si>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</si>
  <si>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</si>
  <si>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</si>
  <si>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</si>
  <si>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</si>
  <si>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</si>
  <si>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</si>
  <si>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</si>
  <si>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</si>
  <si>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</si>
  <si>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</si>
  <si>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</si>
  <si>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</si>
  <si>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</si>
  <si>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</si>
  <si>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</si>
  <si>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</si>
  <si>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</si>
  <si>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</si>
  <si>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</si>
  <si>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</si>
  <si>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</si>
  <si>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</si>
  <si>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</si>
  <si>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</si>
  <si>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</si>
  <si>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</si>
  <si>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</si>
  <si>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</si>
  <si>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</si>
  <si>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</si>
  <si>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</si>
  <si>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</si>
  <si>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</si>
  <si>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</si>
  <si>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</si>
  <si>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</si>
  <si>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</si>
  <si>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</si>
  <si>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</si>
  <si>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</si>
  <si>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</si>
  <si>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</si>
  <si>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</si>
  <si>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</si>
  <si>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</si>
  <si>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</si>
  <si>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</si>
  <si>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</si>
  <si>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</si>
  <si>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</si>
  <si>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</si>
  <si>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</si>
  <si>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</si>
  <si>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</si>
  <si>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</si>
  <si>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</si>
  <si>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</si>
  <si>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</si>
  <si>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</si>
  <si>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</si>
  <si>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</si>
  <si>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</si>
  <si>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</si>
  <si>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</si>
  <si>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</si>
  <si>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</si>
  <si>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</si>
  <si>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</si>
  <si>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</si>
  <si>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</si>
  <si>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</si>
  <si>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</si>
  <si>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</si>
  <si>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</si>
  <si>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</si>
  <si>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</si>
  <si>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</si>
  <si>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</si>
  <si>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</si>
  <si>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</si>
  <si>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</si>
  <si>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</si>
  <si>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</si>
  <si>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</si>
  <si>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</si>
  <si>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</si>
  <si>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</si>
  <si>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</si>
  <si>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</si>
  <si>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</si>
  <si>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</si>
  <si>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</si>
  <si>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</si>
  <si>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</si>
  <si>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</si>
  <si>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</si>
  <si>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</si>
  <si>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</si>
  <si>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</si>
  <si>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</si>
  <si>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</si>
  <si>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</si>
  <si>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</si>
  <si>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</si>
  <si>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</si>
  <si>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</si>
  <si>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</si>
  <si>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</si>
  <si>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</si>
  <si>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</si>
  <si>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</si>
  <si>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</si>
  <si>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</si>
  <si>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</si>
  <si>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</si>
  <si>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</si>
  <si>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</si>
  <si>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</si>
  <si>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</si>
  <si>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</si>
  <si>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</si>
  <si>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</si>
  <si>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</si>
  <si>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</si>
  <si>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</si>
  <si>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</si>
  <si>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</si>
  <si>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</si>
  <si>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</si>
  <si>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</si>
  <si>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</si>
  <si>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</si>
  <si>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</si>
  <si>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</si>
  <si>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</si>
  <si>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</si>
  <si>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</si>
  <si>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</si>
  <si>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</si>
  <si>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</si>
  <si>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</si>
  <si>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</si>
  <si>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</si>
  <si>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</si>
  <si>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</si>
  <si>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</si>
  <si>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</si>
  <si>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</si>
  <si>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</si>
  <si>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</si>
  <si>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</si>
  <si>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</si>
  <si>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</si>
  <si>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</si>
  <si>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</si>
  <si>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</si>
  <si>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</si>
  <si>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</si>
  <si>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</si>
  <si>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</si>
  <si>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</si>
  <si>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</si>
  <si>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</si>
  <si>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</si>
  <si>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</si>
  <si>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</si>
  <si>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</si>
  <si>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</si>
  <si>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</si>
  <si>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</si>
  <si>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</si>
  <si>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</si>
  <si>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</si>
  <si>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</si>
  <si>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</si>
  <si>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</si>
  <si>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</si>
  <si>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</si>
  <si>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</si>
  <si>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</si>
  <si>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</si>
  <si>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</si>
  <si>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</si>
  <si>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</si>
  <si>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</si>
  <si>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</si>
  <si>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</si>
  <si>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</si>
  <si>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</si>
  <si>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</si>
  <si>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</si>
  <si>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</si>
  <si>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</si>
  <si>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</si>
  <si>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</si>
  <si>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</si>
  <si>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</si>
  <si>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</si>
  <si>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</si>
  <si>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</si>
  <si>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</si>
  <si>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</si>
  <si>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</si>
  <si>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</si>
  <si>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</si>
  <si>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</si>
  <si>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</si>
  <si>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</si>
  <si>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</si>
  <si>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</si>
  <si>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</si>
  <si>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</si>
  <si>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</si>
  <si>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</si>
  <si>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</si>
  <si>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</si>
  <si>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</si>
  <si>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</si>
  <si>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</si>
  <si>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</si>
  <si>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</si>
  <si>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</si>
  <si>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</si>
  <si>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</si>
  <si>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</si>
  <si>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</si>
  <si>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</si>
  <si>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</si>
  <si>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</si>
  <si>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</si>
  <si>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</si>
  <si>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</si>
  <si>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</si>
  <si>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</si>
  <si>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</si>
  <si>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</si>
  <si>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</si>
  <si>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</si>
  <si>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</si>
  <si>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</si>
  <si>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</si>
  <si>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</si>
  <si>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</si>
  <si>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</si>
  <si>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</si>
  <si>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</si>
  <si>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</si>
  <si>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</si>
  <si>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</si>
  <si>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</si>
  <si>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</si>
  <si>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</si>
  <si>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</si>
  <si>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</si>
  <si>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</si>
  <si>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</si>
  <si>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</si>
  <si>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</si>
  <si>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</si>
  <si>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</si>
  <si>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</si>
  <si>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</si>
  <si>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</si>
  <si>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</si>
  <si>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</si>
  <si>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</si>
  <si>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</si>
  <si>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</si>
  <si>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</si>
  <si>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</si>
  <si>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</si>
  <si>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</si>
  <si>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</si>
  <si>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</si>
  <si>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</si>
  <si>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</si>
  <si>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</si>
  <si>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</si>
  <si>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</si>
  <si>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</si>
  <si>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</si>
  <si>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</si>
  <si>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</si>
  <si>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</si>
  <si>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</si>
  <si>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</si>
  <si>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</si>
  <si>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</si>
  <si>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</si>
  <si>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</si>
  <si>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</si>
  <si>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</si>
  <si>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</si>
  <si>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</si>
  <si>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</si>
  <si>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</si>
  <si>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</si>
  <si>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</si>
  <si>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</si>
  <si>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</si>
  <si>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</si>
  <si>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</si>
  <si>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</si>
  <si>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</si>
  <si>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</si>
  <si>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</si>
  <si>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</si>
  <si>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</si>
  <si>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</si>
  <si>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</si>
  <si>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</si>
  <si>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</si>
  <si>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</si>
  <si>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</si>
  <si>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</si>
  <si>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</si>
  <si>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</si>
  <si>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</si>
  <si>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</si>
  <si>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</si>
  <si>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</si>
  <si>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</si>
  <si>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</si>
  <si>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</si>
  <si>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</si>
  <si>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</si>
  <si>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</si>
  <si>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</si>
  <si>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</si>
  <si>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</si>
  <si>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</si>
  <si>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</si>
  <si>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</si>
  <si>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</si>
  <si>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</si>
  <si>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</si>
  <si>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</si>
  <si>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</si>
  <si>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</si>
  <si>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</si>
  <si>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</si>
  <si>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</si>
  <si>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</si>
  <si>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</si>
  <si>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</si>
  <si>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</si>
  <si>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</si>
  <si>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</si>
  <si>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</si>
  <si>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</si>
  <si>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</si>
  <si>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</si>
  <si>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</si>
  <si>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</si>
  <si>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</si>
  <si>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</si>
  <si>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</si>
  <si>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</si>
  <si>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</si>
  <si>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</si>
  <si>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</si>
  <si>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</si>
  <si>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</si>
  <si>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</si>
  <si>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</si>
  <si>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</si>
  <si>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</si>
  <si>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</si>
  <si>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</si>
  <si>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</si>
  <si>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</si>
  <si>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</si>
  <si>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</si>
  <si>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</si>
  <si>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</si>
  <si>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</si>
  <si>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</si>
  <si>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</si>
  <si>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</si>
  <si>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</si>
  <si>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</si>
  <si>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</si>
  <si>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</si>
  <si>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</si>
  <si>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</si>
  <si>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</si>
  <si>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</si>
  <si>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</si>
  <si>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</si>
  <si>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</si>
  <si>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</si>
  <si>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</si>
  <si>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</si>
  <si>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</si>
  <si>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</si>
  <si>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</si>
  <si>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</si>
  <si>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</si>
  <si>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</si>
  <si>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</si>
  <si>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</si>
  <si>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</si>
  <si>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</si>
  <si>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</si>
  <si>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</si>
  <si>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</si>
  <si>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</si>
  <si>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</si>
  <si>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</si>
  <si>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</si>
  <si>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</si>
  <si>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</si>
  <si>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</si>
  <si>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</si>
  <si>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</si>
  <si>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</si>
  <si>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</si>
  <si>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</si>
  <si>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</si>
  <si>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</si>
  <si>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</si>
  <si>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</si>
  <si>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</si>
  <si>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</si>
  <si>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</si>
  <si>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</si>
  <si>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</si>
  <si>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</si>
  <si>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</si>
  <si>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</si>
  <si>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</si>
  <si>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</si>
  <si>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</si>
  <si>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</si>
  <si>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</si>
  <si>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</si>
  <si>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</si>
  <si>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</si>
  <si>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</si>
  <si>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</si>
  <si>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</si>
  <si>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</si>
  <si>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</si>
  <si>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</si>
  <si>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</si>
  <si>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</si>
  <si>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</si>
  <si>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</si>
  <si>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</si>
  <si>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</si>
  <si>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</si>
  <si>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</si>
  <si>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</si>
  <si>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</si>
  <si>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</si>
  <si>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</si>
  <si>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</si>
  <si>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</si>
  <si>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</si>
  <si>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</si>
  <si>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</si>
  <si>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</si>
  <si>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</si>
  <si>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</si>
  <si>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</si>
  <si>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</si>
  <si>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</si>
  <si>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</si>
  <si>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</si>
  <si>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</si>
  <si>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</si>
  <si>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</si>
  <si>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</si>
  <si>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</si>
  <si>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</si>
  <si>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</si>
  <si>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</si>
  <si>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</si>
  <si>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</si>
  <si>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</si>
  <si>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</si>
  <si>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</si>
  <si>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</si>
  <si>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</si>
  <si>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</si>
  <si>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</si>
  <si>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</si>
  <si>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</si>
  <si>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</si>
  <si>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</si>
  <si>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</si>
  <si>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</si>
  <si>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</si>
  <si>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</si>
  <si>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</si>
  <si>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</si>
  <si>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</si>
  <si>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</si>
  <si>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</si>
  <si>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</si>
  <si>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</si>
  <si>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</si>
  <si>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</si>
  <si>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</si>
  <si>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</si>
  <si>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</si>
  <si>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</si>
  <si>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</si>
  <si>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</si>
  <si>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</si>
  <si>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</si>
  <si>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</si>
  <si>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</si>
  <si>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</si>
  <si>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</si>
  <si>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</si>
  <si>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</si>
  <si>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</si>
  <si>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</si>
  <si>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</si>
  <si>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</si>
  <si>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</si>
  <si>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</si>
  <si>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</si>
  <si>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</si>
  <si>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</si>
  <si>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</si>
  <si>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</si>
  <si>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</si>
  <si>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</si>
  <si>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</si>
  <si>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</si>
  <si>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</si>
  <si>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</si>
  <si>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</si>
  <si>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</si>
  <si>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</si>
  <si>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</si>
  <si>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</si>
  <si>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</si>
  <si>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</si>
  <si>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</si>
  <si>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</si>
  <si>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</si>
  <si>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</si>
  <si>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</si>
  <si>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</si>
  <si>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</si>
  <si>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</si>
  <si>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</si>
  <si>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</si>
  <si>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</si>
  <si>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</si>
  <si>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</si>
  <si>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</si>
  <si>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</si>
  <si>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</si>
  <si>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</si>
  <si>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</si>
  <si>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</si>
  <si>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</si>
  <si>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</si>
  <si>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</si>
  <si>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</si>
  <si>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</si>
  <si>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</si>
  <si>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</si>
  <si>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</si>
  <si>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</si>
  <si>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</si>
  <si>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</si>
  <si>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</si>
  <si>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</si>
  <si>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</si>
  <si>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</si>
  <si>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</si>
  <si>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</si>
  <si>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</si>
  <si>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</si>
  <si>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</si>
  <si>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</si>
  <si>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</si>
  <si>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</si>
  <si>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</si>
  <si>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</si>
  <si>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</si>
  <si>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</si>
  <si>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</si>
  <si>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</si>
  <si>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</si>
  <si>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</si>
  <si>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</si>
  <si>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</si>
  <si>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</si>
  <si>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</si>
  <si>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</si>
  <si>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</si>
  <si>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</si>
  <si>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</si>
  <si>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</si>
  <si>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</si>
  <si>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</si>
  <si>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</si>
  <si>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</si>
  <si>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</si>
  <si>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</si>
  <si>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</si>
  <si>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</si>
  <si>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</si>
  <si>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</si>
  <si>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</si>
  <si>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</si>
  <si>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</si>
  <si>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</si>
  <si>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</si>
  <si>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</si>
  <si>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</si>
  <si>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</si>
  <si>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</si>
  <si>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</si>
  <si>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</si>
  <si>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</si>
  <si>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</si>
  <si>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</si>
  <si>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</si>
  <si>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</si>
  <si>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</si>
  <si>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</si>
  <si>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</si>
  <si>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</si>
  <si>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</si>
  <si>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</si>
  <si>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</si>
  <si>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</si>
  <si>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</si>
  <si>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</si>
  <si>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</si>
  <si>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</si>
  <si>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</si>
  <si>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</si>
  <si>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</si>
  <si>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</si>
  <si>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</si>
  <si>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</si>
  <si>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</si>
  <si>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</si>
  <si>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</si>
  <si>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</si>
  <si>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</si>
  <si>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</si>
  <si>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</si>
  <si>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</si>
  <si>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</si>
  <si>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</si>
  <si>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</si>
  <si>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</si>
  <si>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</si>
  <si>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</si>
  <si>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</si>
  <si>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</si>
  <si>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</si>
  <si>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</si>
  <si>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</si>
  <si>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</si>
  <si>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</si>
  <si>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</si>
  <si>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</si>
  <si>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</si>
  <si>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</si>
  <si>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</si>
  <si>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</si>
  <si>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</si>
  <si>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</si>
  <si>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</si>
  <si>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</si>
  <si>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</si>
  <si>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</si>
  <si>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</si>
  <si>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</si>
  <si>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</si>
  <si>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</si>
  <si>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</si>
  <si>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</si>
  <si>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</si>
  <si>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</si>
  <si>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</si>
  <si>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</si>
  <si>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</si>
  <si>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</si>
  <si>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</si>
  <si>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</si>
  <si>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</si>
  <si>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</si>
  <si>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</si>
  <si>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</si>
  <si>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</si>
  <si>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</si>
  <si>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</si>
  <si>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</si>
  <si>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</si>
  <si>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</si>
  <si>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</si>
  <si>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</si>
  <si>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</si>
  <si>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</si>
  <si>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</si>
  <si>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</si>
  <si>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</si>
  <si>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</si>
  <si>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</si>
  <si>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</si>
  <si>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</si>
  <si>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</si>
  <si>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</si>
  <si>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</si>
  <si>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</si>
  <si>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</si>
  <si>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</si>
  <si>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</si>
  <si>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</si>
  <si>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</si>
  <si>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</si>
  <si>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</si>
  <si>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</si>
  <si>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</si>
  <si>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</si>
  <si>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</si>
  <si>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</si>
  <si>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</si>
  <si>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</si>
  <si>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</si>
  <si>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</si>
  <si>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</si>
  <si>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</si>
  <si>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</si>
  <si>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</si>
  <si>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</si>
  <si>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</si>
  <si>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</si>
  <si>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</si>
  <si>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</si>
  <si>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</si>
  <si>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</si>
  <si>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</si>
  <si>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</si>
  <si>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</si>
  <si>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</si>
  <si>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</si>
  <si>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</si>
  <si>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</si>
  <si>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</si>
  <si>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</si>
  <si>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</si>
  <si>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</si>
  <si>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</si>
  <si>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</si>
  <si>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</si>
  <si>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</si>
  <si>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</si>
  <si>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</si>
  <si>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</si>
  <si>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</si>
  <si>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</si>
  <si>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</si>
  <si>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</si>
  <si>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</si>
  <si>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</si>
  <si>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</si>
  <si>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</si>
  <si>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</si>
  <si>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</si>
  <si>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</si>
  <si>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</si>
  <si>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</si>
  <si>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</si>
  <si>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</si>
  <si>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</si>
  <si>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</si>
  <si>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</si>
  <si>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</si>
  <si>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</si>
  <si>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</si>
  <si>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</si>
  <si>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</si>
  <si>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</si>
  <si>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</si>
  <si>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</si>
  <si>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</si>
  <si>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</si>
  <si>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</si>
  <si>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</si>
  <si>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</si>
  <si>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</si>
  <si>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</si>
  <si>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</si>
  <si>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</si>
  <si>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</si>
  <si>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</si>
  <si>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</si>
  <si>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</si>
  <si>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</si>
  <si>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</si>
  <si>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</si>
  <si>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</si>
  <si>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</si>
  <si>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</si>
  <si>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</si>
  <si>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</si>
  <si>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</si>
  <si>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</si>
  <si>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</si>
  <si>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</si>
  <si>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</si>
  <si>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</si>
  <si>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</si>
  <si>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</si>
  <si>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</si>
  <si>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</si>
  <si>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</si>
  <si>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</si>
  <si>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</si>
  <si>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</si>
  <si>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</si>
  <si>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</si>
  <si>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</si>
  <si>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</si>
  <si>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</si>
  <si>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</si>
  <si>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</si>
  <si>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</si>
  <si>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</si>
  <si>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</si>
  <si>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</si>
  <si>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</si>
  <si>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</si>
  <si>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</si>
  <si>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</si>
  <si>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</si>
  <si>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</si>
  <si>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</si>
  <si>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</si>
  <si>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</si>
  <si>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</si>
  <si>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</si>
  <si>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</si>
  <si>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</si>
  <si>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</si>
  <si>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</si>
  <si>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</si>
  <si>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</si>
  <si>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</si>
  <si>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</si>
  <si>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</si>
  <si>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</si>
  <si>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</si>
  <si>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</si>
  <si>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</si>
  <si>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</si>
  <si>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</si>
  <si>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</si>
  <si>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</si>
  <si>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</si>
  <si>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</si>
  <si>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</si>
  <si>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</si>
  <si>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</si>
  <si>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</si>
  <si>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</si>
  <si>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</si>
  <si>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</si>
  <si>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</si>
  <si>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</si>
  <si>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</si>
  <si>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</si>
  <si>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</si>
  <si>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</si>
  <si>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</si>
  <si>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</si>
  <si>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</si>
  <si>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</si>
  <si>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</si>
  <si>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</si>
  <si>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</si>
  <si>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</si>
  <si>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</si>
  <si>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</si>
  <si>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</si>
  <si>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</si>
  <si>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</si>
  <si>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</si>
  <si>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</si>
  <si>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</si>
  <si>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</si>
  <si>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</si>
  <si>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</si>
  <si>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</si>
  <si>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</si>
  <si>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</si>
  <si>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</si>
  <si>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</si>
  <si>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</si>
  <si>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</si>
  <si>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</si>
  <si>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</si>
  <si>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</si>
  <si>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</si>
  <si>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</si>
  <si>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</si>
  <si>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</si>
  <si>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</si>
  <si>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</si>
  <si>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</si>
  <si>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</si>
  <si>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</si>
  <si>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</si>
  <si>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</si>
  <si>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</si>
  <si>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</si>
  <si>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</si>
  <si>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</si>
  <si>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</si>
  <si>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</si>
  <si>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</si>
  <si>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</si>
  <si>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</si>
  <si>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</si>
  <si>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</si>
  <si>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</si>
  <si>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</si>
  <si>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</si>
  <si>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</si>
  <si>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</si>
  <si>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</si>
  <si>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</si>
  <si>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</si>
  <si>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</si>
  <si>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</si>
  <si>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</si>
  <si>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</si>
  <si>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</si>
  <si>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</si>
  <si>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</si>
  <si>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</si>
  <si>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</si>
  <si>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</si>
  <si>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</si>
  <si>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</si>
  <si>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</si>
  <si>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</si>
  <si>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</si>
  <si>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</si>
  <si>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</si>
  <si>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</si>
  <si>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</si>
  <si>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</si>
  <si>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</si>
  <si>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</si>
  <si>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</si>
  <si>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</si>
  <si>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</si>
  <si>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</si>
  <si>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</si>
  <si>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</si>
  <si>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</si>
  <si>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</si>
  <si>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</si>
  <si>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</si>
  <si>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</si>
  <si>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</si>
  <si>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</si>
  <si>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</si>
  <si>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</si>
  <si>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</si>
  <si>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</si>
  <si>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</si>
  <si>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</si>
  <si>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</si>
  <si>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</si>
  <si>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</si>
  <si>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</si>
  <si>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</si>
  <si>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</si>
  <si>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</si>
  <si>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</si>
  <si>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</si>
  <si>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</si>
  <si>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</si>
  <si>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</si>
  <si>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</si>
  <si>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</si>
  <si>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</si>
  <si>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</si>
  <si>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</si>
  <si>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</si>
  <si>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</si>
  <si>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</si>
  <si>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</si>
  <si>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</si>
  <si>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</si>
  <si>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</si>
  <si>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</si>
  <si>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</si>
  <si>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</si>
  <si>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</si>
  <si>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</si>
  <si>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</si>
  <si>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</si>
  <si>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</si>
  <si>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</si>
  <si>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</si>
  <si>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</si>
  <si>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</si>
  <si>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</si>
  <si>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</si>
  <si>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</si>
  <si>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</si>
  <si>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</si>
  <si>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</si>
  <si>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</si>
  <si>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</si>
  <si>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</si>
  <si>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</si>
  <si>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</si>
  <si>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</si>
  <si>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</si>
  <si>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</si>
  <si>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</si>
  <si>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</si>
  <si>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</si>
  <si>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</si>
  <si>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</si>
  <si>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</si>
  <si>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</si>
  <si>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</si>
  <si>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</si>
  <si>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</si>
  <si>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</si>
  <si>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</si>
  <si>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</si>
  <si>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</si>
  <si>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</si>
  <si>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</si>
  <si>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</si>
  <si>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</si>
  <si>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</si>
  <si>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</si>
  <si>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</si>
  <si>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</si>
  <si>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</si>
  <si>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</si>
  <si>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</si>
  <si>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</si>
  <si>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</si>
  <si>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</si>
  <si>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</si>
  <si>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</si>
  <si>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</si>
  <si>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</si>
  <si>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</si>
  <si>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</si>
  <si>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</si>
  <si>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</si>
  <si>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</si>
  <si>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</si>
  <si>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</si>
  <si>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</si>
  <si>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</si>
  <si>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</si>
  <si>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</si>
  <si>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</si>
  <si>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</si>
  <si>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</si>
  <si>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</si>
  <si>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</si>
  <si>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</si>
  <si>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</si>
  <si>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</si>
  <si>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</si>
  <si>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</si>
  <si>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</si>
  <si>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</si>
  <si>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</si>
  <si>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</si>
  <si>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</si>
  <si>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</si>
  <si>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</si>
  <si>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</si>
  <si>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</si>
  <si>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</si>
  <si>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</si>
  <si>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</si>
  <si>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</si>
  <si>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</si>
  <si>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</si>
  <si>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</si>
  <si>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</si>
  <si>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</si>
  <si>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</si>
  <si>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</si>
  <si>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</si>
  <si>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</si>
  <si>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</si>
  <si>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</si>
  <si>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</si>
  <si>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</si>
  <si>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</si>
  <si>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</si>
  <si>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</si>
  <si>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</si>
  <si>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</si>
  <si>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</si>
  <si>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</si>
  <si>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</si>
  <si>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</si>
  <si>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</si>
  <si>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</si>
  <si>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</si>
  <si>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</si>
  <si>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</si>
  <si>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</si>
  <si>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</si>
  <si>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</si>
  <si>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</si>
  <si>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</si>
  <si>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</si>
  <si>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</si>
  <si>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</si>
  <si>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</si>
  <si>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</si>
  <si>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</si>
  <si>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</si>
  <si>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</si>
  <si>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</si>
  <si>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</si>
  <si>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</si>
  <si>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</si>
  <si>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</si>
  <si>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</si>
  <si>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</si>
  <si>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</si>
  <si>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</si>
  <si>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</si>
  <si>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</si>
  <si>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</si>
  <si>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</si>
  <si>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</si>
  <si>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</si>
  <si>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</si>
  <si>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</si>
  <si>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</si>
  <si>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</si>
  <si>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</si>
  <si>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</si>
  <si>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</si>
  <si>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</si>
  <si>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</si>
  <si>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</si>
  <si>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</si>
  <si>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</si>
  <si>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</si>
  <si>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</si>
  <si>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</si>
  <si>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</si>
  <si>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</si>
  <si>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</si>
  <si>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</si>
  <si>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</si>
  <si>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</si>
  <si>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</si>
  <si>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</si>
  <si>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</si>
  <si>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</si>
  <si>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</si>
  <si>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</si>
  <si>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</si>
  <si>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</si>
  <si>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</si>
  <si>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</si>
  <si>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</si>
  <si>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</si>
  <si>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</si>
  <si>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</si>
  <si>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</si>
  <si>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</si>
  <si>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</si>
  <si>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</si>
  <si>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</si>
  <si>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</si>
  <si>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</si>
  <si>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</si>
  <si>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</si>
  <si>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</si>
  <si>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</si>
  <si>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</si>
  <si>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</si>
  <si>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</si>
  <si>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</si>
  <si>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</si>
  <si>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</si>
  <si>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</si>
  <si>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</si>
  <si>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</si>
  <si>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</si>
  <si>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</si>
  <si>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</si>
  <si>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</si>
  <si>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</si>
  <si>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</si>
  <si>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</si>
  <si>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</si>
  <si>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</si>
  <si>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</si>
  <si>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</si>
  <si>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</si>
  <si>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</si>
  <si>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</si>
  <si>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</si>
  <si>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</si>
  <si>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</si>
  <si>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</si>
  <si>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</si>
  <si>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</si>
  <si>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</si>
  <si>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</si>
  <si>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</si>
  <si>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</si>
  <si>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</si>
  <si>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</si>
  <si>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</si>
  <si>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</si>
  <si>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</si>
  <si>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</si>
  <si>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</si>
  <si>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</si>
  <si>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</si>
  <si>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</si>
  <si>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</si>
  <si>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</si>
  <si>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</si>
  <si>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</si>
  <si>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</si>
  <si>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</si>
  <si>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</si>
  <si>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</si>
  <si>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</si>
  <si>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</si>
  <si>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</si>
  <si>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</si>
  <si>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</si>
  <si>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</si>
  <si>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</si>
  <si>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</si>
  <si>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</si>
  <si>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</si>
  <si>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</si>
  <si>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</si>
  <si>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</si>
  <si>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</si>
  <si>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</si>
  <si>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</si>
  <si>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</si>
  <si>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</si>
  <si>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</si>
  <si>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</si>
  <si>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</si>
  <si>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</si>
  <si>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</si>
  <si>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</si>
  <si>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</si>
  <si>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</si>
  <si>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</si>
  <si>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</si>
  <si>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</si>
  <si>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</si>
  <si>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</si>
  <si>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</si>
  <si>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</si>
  <si>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</si>
  <si>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</si>
  <si>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</si>
  <si>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</si>
  <si>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</si>
  <si>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</si>
  <si>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</si>
  <si>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</si>
  <si>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</si>
  <si>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</si>
  <si>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</si>
  <si>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</si>
  <si>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</si>
  <si>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</si>
  <si>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</si>
  <si>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</si>
  <si>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</si>
  <si>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</si>
  <si>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</si>
  <si>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</si>
  <si>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</si>
  <si>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</si>
  <si>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</si>
  <si>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</si>
  <si>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</si>
  <si>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</si>
  <si>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</si>
  <si>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</si>
  <si>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</si>
  <si>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</si>
  <si>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</si>
  <si>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</si>
  <si>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</si>
  <si>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</si>
  <si>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</si>
  <si>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</si>
  <si>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</si>
  <si>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</si>
  <si>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</si>
  <si>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</si>
  <si>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</si>
  <si>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</si>
  <si>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</si>
  <si>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</si>
  <si>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</si>
  <si>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</si>
  <si>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</si>
  <si>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</si>
  <si>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</si>
  <si>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</si>
  <si>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</si>
  <si>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</si>
  <si>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</si>
  <si>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</si>
  <si>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</si>
  <si>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</si>
  <si>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</si>
  <si>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</si>
  <si>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</si>
  <si>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</si>
  <si>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</si>
  <si>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</si>
  <si>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</si>
  <si>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</si>
  <si>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</si>
  <si>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</si>
  <si>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</si>
  <si>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</si>
  <si>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</si>
  <si>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</si>
  <si>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</si>
  <si>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</si>
  <si>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</si>
  <si>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</si>
  <si>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</si>
  <si>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</si>
  <si>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</si>
  <si>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</si>
  <si>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</si>
  <si>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</si>
  <si>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</si>
  <si>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</si>
  <si>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</si>
  <si>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</si>
  <si>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</si>
  <si>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</si>
  <si>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</si>
  <si>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</si>
  <si>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</si>
  <si>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</si>
  <si>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</si>
  <si>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</si>
  <si>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</si>
  <si>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</si>
  <si>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</si>
  <si>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</si>
  <si>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</si>
  <si>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</si>
  <si>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</si>
  <si>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</si>
  <si>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</si>
  <si>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</si>
  <si>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</si>
  <si>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</si>
  <si>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</si>
  <si>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</si>
  <si>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</si>
  <si>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</si>
  <si>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</si>
  <si>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</si>
  <si>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</si>
  <si>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</si>
  <si>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</si>
  <si>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</si>
  <si>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</si>
  <si>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</si>
  <si>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</si>
  <si>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</si>
  <si>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</si>
  <si>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</si>
  <si>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</si>
  <si>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</si>
  <si>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</si>
  <si>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</si>
  <si>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</si>
  <si>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</si>
  <si>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</si>
  <si>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</si>
  <si>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</si>
  <si>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</si>
  <si>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</si>
  <si>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</si>
  <si>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</si>
  <si>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</si>
  <si>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</si>
  <si>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</si>
  <si>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</si>
  <si>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</si>
  <si>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</si>
  <si>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</si>
  <si>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</si>
  <si>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</si>
  <si>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</si>
  <si>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</si>
  <si>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</si>
  <si>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</si>
  <si>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</si>
  <si>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</si>
  <si>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</si>
  <si>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</si>
  <si>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</si>
  <si>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</si>
  <si>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</si>
  <si>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</si>
  <si>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</si>
  <si>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</si>
  <si>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</si>
  <si>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</si>
  <si>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</si>
  <si>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</si>
  <si>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</si>
  <si>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</si>
  <si>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</si>
  <si>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</si>
  <si>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</si>
  <si>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</si>
  <si>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</si>
  <si>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</si>
  <si>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</si>
  <si>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</si>
  <si>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</si>
  <si>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</si>
  <si>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</si>
  <si>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</si>
  <si>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</si>
  <si>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</si>
  <si>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</si>
  <si>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</si>
  <si>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</si>
  <si>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</si>
  <si>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</si>
  <si>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</si>
  <si>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</si>
  <si>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</si>
  <si>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</si>
  <si>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</si>
  <si>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</si>
  <si>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</si>
  <si>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</si>
  <si>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</si>
  <si>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</si>
  <si>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</si>
  <si>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</si>
  <si>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</si>
  <si>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</si>
  <si>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</si>
  <si>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</si>
  <si>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</si>
  <si>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</si>
  <si>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</si>
  <si>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</si>
  <si>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</si>
  <si>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</si>
  <si>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</si>
  <si>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</si>
  <si>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</si>
  <si>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</si>
  <si>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</si>
  <si>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</si>
  <si>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</si>
  <si>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</si>
  <si>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</si>
  <si>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</si>
  <si>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</si>
  <si>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</si>
  <si>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</si>
  <si>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</si>
  <si>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</si>
  <si>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</si>
  <si>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</si>
  <si>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</si>
  <si>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</si>
  <si>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</si>
  <si>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</si>
  <si>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</si>
  <si>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</si>
  <si>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</si>
  <si>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</si>
  <si>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</si>
  <si>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</si>
  <si>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</si>
  <si>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</si>
  <si>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</si>
  <si>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</si>
  <si>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</si>
  <si>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</si>
  <si>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</si>
  <si>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</si>
  <si>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</si>
  <si>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</si>
  <si>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</si>
  <si>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</si>
  <si>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</si>
  <si>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</si>
  <si>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</si>
  <si>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</si>
  <si>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</si>
  <si>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</si>
  <si>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</si>
  <si>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</si>
  <si>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</si>
  <si>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</si>
  <si>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</si>
  <si>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</si>
  <si>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</si>
  <si>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</si>
  <si>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</si>
  <si>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</si>
  <si>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</si>
  <si>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</si>
  <si>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</si>
  <si>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</si>
  <si>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</si>
  <si>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</si>
  <si>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</si>
  <si>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</si>
  <si>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</si>
  <si>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</si>
  <si>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</si>
  <si>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</si>
  <si>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</si>
  <si>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</si>
  <si>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</si>
  <si>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</si>
  <si>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</si>
  <si>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</si>
  <si>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</si>
  <si>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</si>
  <si>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</si>
  <si>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</si>
  <si>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</si>
  <si>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</si>
  <si>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</si>
  <si>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</si>
  <si>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</si>
  <si>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</si>
  <si>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</si>
  <si>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</si>
  <si>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</si>
  <si>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</si>
  <si>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</si>
  <si>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</si>
  <si>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</si>
  <si>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</si>
  <si>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</si>
  <si>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</si>
  <si>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</si>
  <si>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</si>
  <si>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</si>
  <si>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</si>
  <si>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</si>
  <si>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</si>
  <si>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</si>
  <si>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</si>
  <si>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</si>
  <si>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</si>
  <si>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</si>
  <si>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</si>
  <si>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</si>
  <si>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</si>
  <si>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</si>
  <si>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</si>
  <si>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</si>
  <si>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</si>
  <si>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</si>
  <si>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</si>
  <si>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</si>
  <si>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</si>
  <si>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</si>
  <si>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</si>
  <si>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</si>
  <si>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</si>
  <si>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</si>
  <si>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</si>
  <si>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</si>
  <si>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</si>
  <si>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</si>
  <si>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</si>
  <si>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</si>
  <si>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</si>
  <si>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</si>
  <si>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</si>
  <si>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</si>
  <si>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</si>
  <si>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</si>
  <si>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</si>
  <si>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</si>
  <si>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</si>
  <si>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</si>
  <si>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</si>
  <si>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</si>
  <si>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</si>
  <si>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</si>
  <si>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</si>
  <si>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</si>
  <si>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</si>
  <si>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</si>
  <si>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</si>
  <si>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</si>
  <si>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</si>
  <si>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</si>
  <si>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</si>
  <si>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</si>
  <si>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</si>
  <si>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</si>
  <si>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</si>
  <si>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</si>
  <si>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</si>
  <si>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</si>
  <si>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</si>
  <si>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</si>
  <si>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</si>
  <si>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</si>
  <si>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</si>
  <si>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</si>
  <si>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</si>
  <si>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</si>
  <si>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</si>
  <si>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</si>
  <si>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</si>
  <si>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</si>
  <si>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</si>
  <si>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</si>
  <si>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</si>
  <si>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</si>
  <si>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</si>
  <si>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</si>
  <si>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</si>
  <si>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</si>
  <si>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</si>
  <si>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</si>
  <si>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</si>
  <si>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</si>
  <si>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</si>
  <si>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</si>
  <si>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</si>
  <si>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</si>
  <si>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</si>
  <si>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</si>
  <si>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</si>
  <si>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</si>
  <si>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</si>
  <si>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</si>
  <si>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</si>
  <si>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</si>
  <si>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</si>
  <si>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</si>
  <si>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</si>
  <si>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</si>
  <si>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</si>
  <si>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</si>
  <si>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</si>
  <si>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</si>
  <si>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</si>
  <si>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</si>
  <si>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</si>
  <si>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</si>
  <si>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</si>
  <si>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</si>
  <si>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</si>
  <si>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</si>
  <si>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</si>
  <si>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</si>
  <si>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</si>
  <si>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</si>
  <si>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</si>
  <si>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</si>
  <si>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</si>
  <si>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</si>
  <si>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</si>
  <si>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</si>
  <si>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</si>
  <si>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</si>
  <si>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</si>
  <si>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</si>
  <si>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</si>
  <si>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</si>
  <si>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</si>
  <si>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</si>
  <si>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</si>
  <si>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</si>
  <si>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</si>
  <si>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</si>
  <si>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</si>
  <si>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</si>
  <si>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</si>
  <si>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</si>
  <si>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</si>
  <si>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</si>
  <si>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</si>
  <si>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</si>
  <si>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</si>
  <si>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</si>
  <si>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</si>
  <si>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</si>
  <si>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</si>
  <si>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</si>
  <si>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</si>
  <si>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</si>
  <si>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</si>
  <si>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</si>
  <si>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</si>
  <si>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</si>
  <si>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</si>
  <si>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</si>
  <si>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</si>
  <si>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</si>
  <si>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</si>
  <si>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</si>
  <si>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</si>
  <si>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</si>
  <si>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</si>
  <si>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</si>
  <si>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</si>
  <si>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</si>
  <si>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</si>
  <si>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</si>
  <si>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</si>
  <si>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</si>
  <si>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</si>
  <si>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</si>
  <si>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</si>
  <si>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</si>
  <si>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</si>
  <si>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</si>
  <si>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</si>
  <si>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</si>
  <si>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</si>
  <si>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</si>
  <si>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</si>
  <si>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</si>
  <si>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</si>
  <si>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</si>
  <si>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</si>
  <si>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</si>
  <si>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</si>
  <si>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</si>
  <si>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</si>
  <si>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</si>
  <si>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</si>
  <si>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</si>
  <si>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</si>
  <si>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</si>
  <si>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</si>
  <si>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</si>
  <si>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</si>
  <si>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</si>
  <si>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</si>
  <si>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</si>
  <si>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</si>
  <si>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</si>
  <si>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</si>
  <si>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</si>
  <si>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</si>
  <si>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</si>
  <si>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</si>
  <si>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</si>
  <si>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</si>
  <si>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</si>
  <si>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</si>
  <si>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</si>
  <si>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</si>
  <si>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</si>
  <si>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</si>
  <si>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</si>
  <si>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</si>
  <si>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</si>
  <si>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</si>
  <si>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</si>
  <si>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</si>
  <si>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</si>
  <si>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</si>
  <si>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</si>
  <si>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</si>
  <si>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</si>
  <si>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</si>
  <si>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</si>
  <si>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</si>
  <si>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</si>
  <si>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</si>
  <si>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</si>
  <si>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</si>
  <si>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</si>
  <si>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</si>
  <si>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</si>
  <si>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</si>
  <si>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</si>
  <si>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</si>
  <si>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</si>
  <si>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</si>
  <si>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</si>
  <si>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</si>
  <si>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</si>
  <si>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</si>
  <si>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</si>
  <si>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</si>
  <si>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</si>
  <si>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</si>
  <si>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</si>
  <si>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</si>
  <si>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</si>
  <si>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</si>
  <si>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</si>
  <si>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</si>
  <si>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</si>
  <si>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</si>
  <si>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</si>
  <si>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</si>
  <si>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</si>
  <si>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</si>
  <si>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</si>
  <si>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</si>
  <si>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</si>
  <si>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</si>
  <si>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</si>
  <si>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</si>
  <si>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</si>
  <si>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</si>
  <si>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</si>
  <si>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</si>
  <si>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</si>
  <si>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</si>
  <si>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</si>
  <si>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</si>
  <si>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</si>
  <si>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</si>
  <si>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</si>
  <si>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</si>
  <si>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</si>
  <si>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</si>
  <si>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</si>
  <si>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</si>
  <si>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</si>
  <si>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</si>
  <si>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</si>
  <si>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</si>
  <si>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</si>
  <si>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</si>
  <si>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</si>
  <si>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</si>
  <si>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</si>
  <si>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</si>
  <si>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</si>
  <si>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</si>
  <si>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</si>
  <si>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</si>
  <si>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</si>
  <si>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</si>
  <si>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</si>
  <si>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</si>
  <si>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</si>
  <si>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</si>
  <si>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</si>
  <si>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</si>
  <si>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</si>
  <si>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</si>
  <si>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</si>
  <si>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</si>
  <si>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</si>
  <si>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</si>
  <si>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</si>
  <si>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</si>
  <si>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</si>
  <si>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</si>
  <si>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</si>
  <si>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</si>
  <si>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</si>
  <si>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</si>
  <si>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</si>
  <si>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</si>
  <si>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</si>
  <si>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</si>
  <si>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</si>
  <si>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</si>
  <si>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</si>
  <si>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</si>
  <si>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</si>
  <si>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</si>
  <si>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</si>
  <si>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</si>
  <si>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</si>
  <si>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</si>
  <si>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</si>
  <si>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</si>
  <si>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</si>
  <si>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</si>
  <si>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</si>
  <si>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</si>
  <si>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</si>
  <si>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</si>
  <si>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</si>
  <si>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</si>
  <si>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</si>
  <si>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</si>
  <si>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</si>
  <si>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</si>
  <si>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</si>
  <si>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</si>
  <si>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</si>
  <si>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</si>
  <si>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</si>
  <si>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</si>
  <si>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</si>
  <si>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</si>
  <si>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</si>
  <si>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</si>
  <si>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</si>
  <si>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</si>
  <si>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</si>
  <si>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</si>
  <si>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</si>
  <si>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</si>
  <si>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</si>
  <si>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</si>
  <si>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</si>
  <si>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</si>
  <si>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</si>
  <si>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</si>
  <si>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</si>
  <si>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</si>
  <si>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</si>
  <si>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</si>
  <si>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</si>
  <si>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</si>
  <si>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</si>
  <si>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</si>
  <si>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</si>
  <si>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</si>
  <si>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</si>
  <si>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</si>
  <si>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</si>
  <si>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</si>
  <si>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</si>
  <si>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</si>
  <si>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</si>
  <si>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</si>
  <si>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</si>
  <si>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</si>
  <si>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</si>
  <si>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</si>
  <si>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</si>
  <si>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</si>
  <si>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</si>
  <si>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</si>
  <si>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</si>
  <si>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</si>
  <si>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</si>
  <si>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</si>
  <si>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</si>
  <si>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</si>
  <si>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</si>
  <si>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</si>
  <si>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</si>
  <si>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</si>
  <si>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</si>
  <si>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</si>
  <si>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</si>
  <si>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</si>
  <si>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</si>
  <si>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</si>
  <si>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</si>
  <si>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</si>
  <si>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</si>
  <si>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</si>
  <si>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</si>
  <si>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</si>
  <si>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</si>
  <si>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</si>
  <si>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</si>
  <si>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</si>
  <si>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</si>
  <si>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</si>
  <si>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</si>
  <si>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</si>
  <si>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</si>
  <si>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</si>
  <si>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</si>
  <si>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</si>
  <si>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</si>
  <si>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</si>
  <si>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</si>
  <si>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</si>
  <si>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</si>
  <si>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</si>
  <si>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</si>
  <si>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</si>
  <si>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</si>
  <si>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</si>
  <si>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</si>
  <si>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</si>
  <si>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</si>
  <si>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</si>
  <si>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</si>
  <si>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</si>
  <si>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</si>
  <si>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</si>
  <si>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</si>
  <si>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</si>
  <si>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</si>
  <si>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</si>
  <si>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</si>
  <si>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</si>
  <si>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</si>
  <si>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</si>
  <si>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</si>
  <si>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</si>
  <si>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</si>
  <si>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</si>
  <si>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</si>
  <si>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</si>
  <si>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</si>
  <si>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</si>
  <si>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</si>
  <si>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</si>
  <si>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</si>
  <si>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</si>
  <si>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</si>
  <si>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</si>
  <si>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</si>
  <si>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</si>
  <si>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</si>
  <si>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</si>
  <si>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</si>
  <si>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</si>
  <si>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</si>
  <si>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</si>
  <si>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</si>
  <si>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</si>
  <si>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</si>
  <si>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</si>
  <si>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</si>
  <si>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</si>
  <si>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</si>
  <si>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</si>
  <si>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</si>
  <si>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</si>
  <si>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</si>
  <si>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</si>
  <si>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</si>
  <si>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</si>
  <si>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</si>
  <si>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</si>
  <si>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</si>
  <si>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</si>
  <si>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</si>
  <si>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</si>
  <si>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</si>
  <si>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</si>
  <si>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</si>
  <si>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</si>
  <si>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</si>
  <si>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</si>
  <si>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</si>
  <si>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</si>
  <si>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</si>
  <si>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</si>
  <si>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</si>
  <si>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</si>
  <si>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</si>
  <si>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</si>
  <si>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</si>
  <si>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</si>
  <si>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</si>
  <si>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</si>
  <si>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</si>
  <si>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</si>
  <si>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</si>
  <si>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</si>
  <si>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</si>
  <si>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</si>
  <si>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</si>
  <si>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</si>
  <si>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</si>
  <si>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</si>
  <si>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</si>
  <si>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</si>
  <si>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</si>
  <si>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</si>
  <si>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</si>
  <si>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</si>
  <si>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</si>
  <si>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</si>
  <si>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</si>
  <si>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</si>
  <si>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</si>
  <si>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</si>
  <si>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</si>
  <si>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</si>
  <si>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</si>
  <si>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</si>
  <si>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</si>
  <si>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</si>
  <si>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</si>
  <si>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</si>
  <si>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</si>
  <si>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</si>
  <si>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</si>
  <si>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</si>
  <si>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</si>
  <si>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</si>
  <si>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</si>
  <si>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</si>
  <si>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</si>
  <si>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</si>
  <si>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</si>
  <si>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</si>
  <si>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</si>
  <si>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</si>
  <si>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</si>
  <si>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</si>
  <si>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</si>
  <si>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</si>
  <si>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</si>
  <si>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</si>
  <si>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</si>
  <si>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</si>
  <si>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</si>
  <si>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</si>
  <si>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</si>
  <si>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</si>
  <si>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</si>
  <si>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</si>
  <si>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</si>
  <si>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</si>
  <si>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</si>
  <si>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</si>
  <si>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</si>
  <si>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</si>
  <si>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</si>
  <si>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</si>
  <si>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</si>
  <si>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</si>
  <si>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</si>
  <si>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</si>
  <si>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</si>
  <si>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</si>
  <si>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</si>
  <si>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</si>
  <si>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</si>
  <si>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</si>
  <si>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</si>
  <si>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</si>
  <si>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</si>
  <si>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</si>
  <si>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</si>
  <si>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</si>
  <si>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</si>
  <si>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</si>
  <si>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</si>
  <si>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</si>
  <si>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</si>
  <si>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</si>
  <si>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</si>
  <si>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</si>
  <si>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</si>
  <si>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</si>
  <si>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</si>
  <si>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</si>
  <si>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</si>
  <si>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</si>
  <si>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</si>
  <si>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</si>
  <si>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</si>
  <si>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</si>
  <si>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</si>
  <si>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</si>
  <si>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</si>
  <si>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</si>
  <si>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</si>
  <si>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</si>
  <si>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</si>
  <si>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</si>
  <si>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</si>
  <si>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</si>
  <si>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</si>
  <si>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</si>
  <si>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</si>
  <si>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</si>
  <si>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</si>
  <si>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</si>
  <si>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</si>
  <si>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</si>
  <si>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</si>
  <si>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</si>
  <si>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</si>
  <si>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</si>
  <si>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</si>
  <si>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</si>
  <si>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</si>
  <si>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</si>
  <si>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</si>
  <si>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</si>
  <si>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</si>
  <si>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</si>
  <si>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</si>
  <si>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</si>
  <si>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</si>
  <si>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</si>
  <si>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</si>
  <si>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</si>
  <si>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</si>
  <si>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</si>
  <si>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</si>
  <si>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</si>
  <si>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</si>
  <si>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</si>
  <si>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</si>
  <si>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</si>
  <si>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</si>
  <si>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</si>
  <si>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</si>
  <si>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</si>
  <si>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</si>
  <si>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</si>
  <si>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</si>
  <si>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</si>
  <si>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</si>
  <si>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</si>
  <si>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</si>
  <si>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</si>
  <si>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</si>
  <si>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</si>
  <si>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</si>
  <si>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</si>
  <si>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</si>
  <si>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</si>
  <si>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</si>
  <si>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</si>
  <si>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</si>
  <si>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</si>
  <si>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</si>
  <si>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</si>
  <si>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</si>
  <si>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</si>
  <si>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</si>
  <si>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</si>
  <si>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</si>
  <si>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</si>
  <si>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</si>
  <si>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</si>
  <si>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</si>
  <si>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</si>
  <si>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</si>
  <si>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</si>
  <si>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</si>
  <si>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</si>
  <si>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</si>
  <si>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</si>
  <si>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</si>
  <si>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</si>
  <si>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</si>
  <si>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</si>
  <si>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</si>
  <si>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</si>
  <si>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</si>
  <si>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</si>
  <si>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</si>
  <si>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</si>
  <si>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</si>
  <si>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</si>
  <si>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</si>
  <si>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</si>
  <si>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</si>
  <si>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</si>
  <si>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</si>
  <si>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</si>
  <si>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</si>
  <si>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</si>
  <si>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</si>
  <si>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</si>
  <si>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</si>
  <si>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</si>
  <si>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</si>
  <si>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</si>
  <si>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</si>
  <si>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</si>
  <si>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</si>
  <si>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</si>
  <si>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</si>
  <si>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</si>
  <si>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</si>
  <si>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</si>
  <si>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</si>
  <si>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</si>
  <si>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</si>
  <si>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</si>
  <si>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</si>
  <si>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</si>
  <si>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</si>
  <si>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</si>
  <si>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</si>
  <si>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</si>
  <si>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</si>
  <si>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</si>
  <si>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</si>
  <si>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</si>
  <si>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</si>
  <si>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</si>
  <si>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</si>
  <si>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</si>
  <si>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</si>
  <si>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</si>
  <si>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</si>
  <si>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</si>
  <si>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</si>
  <si>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</si>
  <si>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</si>
  <si>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</si>
  <si>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</si>
  <si>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</si>
  <si>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</si>
  <si>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</si>
  <si>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</si>
  <si>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</si>
  <si>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</si>
  <si>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</si>
  <si>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</si>
  <si>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</si>
  <si>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</si>
  <si>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</si>
  <si>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</si>
  <si>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</si>
  <si>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</si>
  <si>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</si>
  <si>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</si>
  <si>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</si>
  <si>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</si>
  <si>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</si>
  <si>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</si>
  <si>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</si>
  <si>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</si>
  <si>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</si>
  <si>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</si>
  <si>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</si>
  <si>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</si>
  <si>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</si>
  <si>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</si>
  <si>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</si>
  <si>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</si>
  <si>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</si>
  <si>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</si>
  <si>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</si>
  <si>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</si>
  <si>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</si>
  <si>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</si>
  <si>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</si>
  <si>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</si>
  <si>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</si>
  <si>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</si>
  <si>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</si>
  <si>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</si>
  <si>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</si>
  <si>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</si>
  <si>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</si>
  <si>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</si>
  <si>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</si>
  <si>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</si>
  <si>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</si>
  <si>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</si>
  <si>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</si>
  <si>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</si>
  <si>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</si>
  <si>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</si>
  <si>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</si>
  <si>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</si>
  <si>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</si>
  <si>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</si>
  <si>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</si>
  <si>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</si>
  <si>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</si>
  <si>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</si>
  <si>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</si>
  <si>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</si>
  <si>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</si>
  <si>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</si>
  <si>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</si>
  <si>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</si>
  <si>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</si>
  <si>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</si>
  <si>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</si>
  <si>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</si>
  <si>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</si>
  <si>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</si>
  <si>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</si>
  <si>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</si>
  <si>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</si>
  <si>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</si>
  <si>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</si>
  <si>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</si>
  <si>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</si>
  <si>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</si>
  <si>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</si>
  <si>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</si>
  <si>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</si>
  <si>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</si>
  <si>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</si>
  <si>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</si>
  <si>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</si>
  <si>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</si>
  <si>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</si>
  <si>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</si>
  <si>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</si>
  <si>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</si>
  <si>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</si>
  <si>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</si>
  <si>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</si>
  <si>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</si>
  <si>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</si>
  <si>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</si>
  <si>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</si>
  <si>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</si>
  <si>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</si>
  <si>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</si>
  <si>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</si>
  <si>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</si>
  <si>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</si>
  <si>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</si>
  <si>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</si>
  <si>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</si>
  <si>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</si>
  <si>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</si>
  <si>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</si>
  <si>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</si>
  <si>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</si>
  <si>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</si>
  <si>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</si>
  <si>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</si>
  <si>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</si>
  <si>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</si>
  <si>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</si>
  <si>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</si>
  <si>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</si>
  <si>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</si>
  <si>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</si>
  <si>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</si>
  <si>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</si>
  <si>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</si>
  <si>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</si>
  <si>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</si>
  <si>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</si>
  <si>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</si>
  <si>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</si>
  <si>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</si>
  <si>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</si>
  <si>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</si>
  <si>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</si>
  <si>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</si>
  <si>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</si>
  <si>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</si>
  <si>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</si>
  <si>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</si>
  <si>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</si>
  <si>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</si>
  <si>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</si>
  <si>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</si>
  <si>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</si>
  <si>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</si>
  <si>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</si>
  <si>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</si>
  <si>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</si>
  <si>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</si>
  <si>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</si>
  <si>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</si>
  <si>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</si>
  <si>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</si>
  <si>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</si>
  <si>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</si>
  <si>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</si>
  <si>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</si>
  <si>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</si>
  <si>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</si>
  <si>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</si>
  <si>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</si>
  <si>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</si>
  <si>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</si>
  <si>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</si>
  <si>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</si>
  <si>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</si>
  <si>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</si>
  <si>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</si>
  <si>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</si>
  <si>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</si>
  <si>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</si>
  <si>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</si>
  <si>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</si>
  <si>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</si>
  <si>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</si>
  <si>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</si>
  <si>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</si>
  <si>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</si>
  <si>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</si>
  <si>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</si>
  <si>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</si>
  <si>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</si>
  <si>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</si>
  <si>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</si>
  <si>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</si>
  <si>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</si>
  <si>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</si>
  <si>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</si>
  <si>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</si>
  <si>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</si>
  <si>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</si>
  <si>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</si>
  <si>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</si>
  <si>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</si>
  <si>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</si>
  <si>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</si>
  <si>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</si>
  <si>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</si>
  <si>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</si>
  <si>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</si>
  <si>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</si>
  <si>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</si>
  <si>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</si>
  <si>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</si>
  <si>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</si>
  <si>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</si>
  <si>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</si>
  <si>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</si>
  <si>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</si>
  <si>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</si>
  <si>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</si>
  <si>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</si>
  <si>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</si>
  <si>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</si>
  <si>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</si>
  <si>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</si>
  <si>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</si>
  <si>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</si>
  <si>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</si>
  <si>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</si>
  <si>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</si>
  <si>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</si>
  <si>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</si>
  <si>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</si>
  <si>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</si>
  <si>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</si>
  <si>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</si>
  <si>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</si>
  <si>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</si>
  <si>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</si>
  <si>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</si>
  <si>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</si>
  <si>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</si>
  <si>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</si>
  <si>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</si>
  <si>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</si>
  <si>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</si>
  <si>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</si>
  <si>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</si>
  <si>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</si>
  <si>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</si>
  <si>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</si>
  <si>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</si>
  <si>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</si>
  <si>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</si>
  <si>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</si>
  <si>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</si>
  <si>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</si>
  <si>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</si>
  <si>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</si>
  <si>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</si>
  <si>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</si>
  <si>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</si>
  <si>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</si>
  <si>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</si>
  <si>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</si>
  <si>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</si>
  <si>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</si>
  <si>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</si>
  <si>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</si>
  <si>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</si>
  <si>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</si>
  <si>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</si>
  <si>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</si>
  <si>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</si>
  <si>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</si>
  <si>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</si>
  <si>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</si>
  <si>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</si>
  <si>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</si>
  <si>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</si>
  <si>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</si>
  <si>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</si>
  <si>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</si>
  <si>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</si>
  <si>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</si>
  <si>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</si>
  <si>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</si>
  <si>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</si>
  <si>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</si>
  <si>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</si>
  <si>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</si>
  <si>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</si>
  <si>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</si>
  <si>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</si>
  <si>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</si>
  <si>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</si>
  <si>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</si>
  <si>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</si>
  <si>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</si>
  <si>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</si>
  <si>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</si>
  <si>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</si>
  <si>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</si>
  <si>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</si>
  <si>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</si>
  <si>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</si>
  <si>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</si>
  <si>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</si>
  <si>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</si>
  <si>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</si>
  <si>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</si>
  <si>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</si>
  <si>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</si>
  <si>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</si>
  <si>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</si>
  <si>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</si>
  <si>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</si>
  <si>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</si>
  <si>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</si>
  <si>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</si>
  <si>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</si>
  <si>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</si>
  <si>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</si>
  <si>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</si>
  <si>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</si>
  <si>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</si>
  <si>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</si>
  <si>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</si>
  <si>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</si>
  <si>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</si>
  <si>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</si>
  <si>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</si>
  <si>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</si>
  <si>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</si>
  <si>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</si>
  <si>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</si>
  <si>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</si>
  <si>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</si>
  <si>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</si>
  <si>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</si>
  <si>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</si>
  <si>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</si>
  <si>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</si>
  <si>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</si>
  <si>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</si>
  <si>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</si>
  <si>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</si>
  <si>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</si>
  <si>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</si>
  <si>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</si>
  <si>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</si>
  <si>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</si>
  <si>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</si>
  <si>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</si>
  <si>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</si>
  <si>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</si>
  <si>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</si>
  <si>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</si>
  <si>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</si>
  <si>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</si>
  <si>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</si>
  <si>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</si>
  <si>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</si>
  <si>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</si>
  <si>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</si>
  <si>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</si>
  <si>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</si>
  <si>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</si>
  <si>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</si>
  <si>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</si>
  <si>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</si>
  <si>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</si>
  <si>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</si>
  <si>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</si>
  <si>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</si>
  <si>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</si>
  <si>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</si>
  <si>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</si>
  <si>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</si>
  <si>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</si>
  <si>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</si>
  <si>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</si>
  <si>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</si>
  <si>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</si>
  <si>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</si>
  <si>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</si>
  <si>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</si>
  <si>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</si>
  <si>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</si>
  <si>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</si>
  <si>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</si>
  <si>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</si>
  <si>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</si>
  <si>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</si>
  <si>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</si>
  <si>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</si>
  <si>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</si>
  <si>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</si>
  <si>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</si>
  <si>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</si>
  <si>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</si>
  <si>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</si>
  <si>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</si>
  <si>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</si>
  <si>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</si>
  <si>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</si>
  <si>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</si>
  <si>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</si>
  <si>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</si>
  <si>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</si>
  <si>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</si>
  <si>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</si>
  <si>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</si>
  <si>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</si>
  <si>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</si>
  <si>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</si>
  <si>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</si>
  <si>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</si>
  <si>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</si>
  <si>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</si>
  <si>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</si>
  <si>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</si>
  <si>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</si>
  <si>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</si>
  <si>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</si>
  <si>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</si>
  <si>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</si>
  <si>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</si>
  <si>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</si>
  <si>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</si>
  <si>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</si>
  <si>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</si>
  <si>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</si>
  <si>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</si>
  <si>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</si>
  <si>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</si>
  <si>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</si>
  <si>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</si>
  <si>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</si>
  <si>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</si>
  <si>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</si>
  <si>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</si>
  <si>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</si>
  <si>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</si>
  <si>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</si>
  <si>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</si>
  <si>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</si>
  <si>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</si>
  <si>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</si>
  <si>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</si>
  <si>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</si>
  <si>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</si>
  <si>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</si>
  <si>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</si>
  <si>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</si>
  <si>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</si>
  <si>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</si>
  <si>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</si>
  <si>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</si>
  <si>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</si>
  <si>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</si>
  <si>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</si>
  <si>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</si>
  <si>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</si>
  <si>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</si>
  <si>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</si>
  <si>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</si>
  <si>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</si>
  <si>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</si>
  <si>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</si>
  <si>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</si>
  <si>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</si>
  <si>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</si>
  <si>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</si>
  <si>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</si>
  <si>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</si>
  <si>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</si>
  <si>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</si>
  <si>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</si>
  <si>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</si>
  <si>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</si>
  <si>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</si>
  <si>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</si>
  <si>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</si>
  <si>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</si>
  <si>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</si>
  <si>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</si>
  <si>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</si>
  <si>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</si>
  <si>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</si>
  <si>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</si>
  <si>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</si>
  <si>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</si>
  <si>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</si>
  <si>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</si>
  <si>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</si>
  <si>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</si>
  <si>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</si>
  <si>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</si>
  <si>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</si>
  <si>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</si>
  <si>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</si>
  <si>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</si>
  <si>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</si>
  <si>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</si>
  <si>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</si>
  <si>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</si>
  <si>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</si>
  <si>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</si>
  <si>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</si>
  <si>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</si>
  <si>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</si>
  <si>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</si>
  <si>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</si>
  <si>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</si>
  <si>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</si>
  <si>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</si>
  <si>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</si>
  <si>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</si>
  <si>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</si>
  <si>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</si>
  <si>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</si>
  <si>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</si>
  <si>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</si>
  <si>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</si>
  <si>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</si>
  <si>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</si>
  <si>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</si>
  <si>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</si>
  <si>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</si>
  <si>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</si>
  <si>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</si>
  <si>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</si>
  <si>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</si>
  <si>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</si>
  <si>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</si>
  <si>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</si>
  <si>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</si>
  <si>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</si>
  <si>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</si>
  <si>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</si>
  <si>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</si>
  <si>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</si>
  <si>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</si>
  <si>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</si>
  <si>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</si>
  <si>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</si>
  <si>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</si>
  <si>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</si>
  <si>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</si>
  <si>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</si>
  <si>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</si>
  <si>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</si>
  <si>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</si>
  <si>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</si>
  <si>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</si>
  <si>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</si>
  <si>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</si>
  <si>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</si>
  <si>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</si>
  <si>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</si>
  <si>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</si>
  <si>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</si>
  <si>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</si>
  <si>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</si>
  <si>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</si>
  <si>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</si>
  <si>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</si>
  <si>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</si>
  <si>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</si>
  <si>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</si>
  <si>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</si>
  <si>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</si>
  <si>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</si>
  <si>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</si>
  <si>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</si>
  <si>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</si>
  <si>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</si>
  <si>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</si>
  <si>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</si>
  <si>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</si>
  <si>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</si>
  <si>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</si>
  <si>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</si>
  <si>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</si>
  <si>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</si>
  <si>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</si>
  <si>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</si>
  <si>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</si>
  <si>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</si>
  <si>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</si>
  <si>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</si>
  <si>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</si>
  <si>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</si>
  <si>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</si>
  <si>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</si>
  <si>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</si>
  <si>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</si>
  <si>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</si>
  <si>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</si>
  <si>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</si>
  <si>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</si>
  <si>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</si>
  <si>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</si>
  <si>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</si>
  <si>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</si>
  <si>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</si>
  <si>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</si>
  <si>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</si>
  <si>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</si>
  <si>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</si>
  <si>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</si>
  <si>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</si>
  <si>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</si>
  <si>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</si>
  <si>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</si>
  <si>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</si>
  <si>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</si>
  <si>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</si>
  <si>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</si>
  <si>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</si>
  <si>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</si>
  <si>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</si>
  <si>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</si>
  <si>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</si>
  <si>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</si>
  <si>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</si>
  <si>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</si>
  <si>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</si>
  <si>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</si>
  <si>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</si>
  <si>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</si>
  <si>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</si>
  <si>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</si>
  <si>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</si>
  <si>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</si>
  <si>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</si>
  <si>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</si>
  <si>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</si>
  <si>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</si>
  <si>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</si>
  <si>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</si>
  <si>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</si>
  <si>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</si>
  <si>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</si>
  <si>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</si>
  <si>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</si>
  <si>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</si>
  <si>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</si>
  <si>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</si>
  <si>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</si>
  <si>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</si>
  <si>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</si>
  <si>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</si>
  <si>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</si>
  <si>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</si>
  <si>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</si>
  <si>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</si>
  <si>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</si>
  <si>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</si>
  <si>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</si>
  <si>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</si>
  <si>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</si>
  <si>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</si>
  <si>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</si>
  <si>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</si>
  <si>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</si>
  <si>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</si>
  <si>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</si>
  <si>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</si>
  <si>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</si>
  <si>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</si>
  <si>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</si>
  <si>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</si>
  <si>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</si>
  <si>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</si>
  <si>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</si>
  <si>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</si>
  <si>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</si>
  <si>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</si>
  <si>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</si>
  <si>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</si>
  <si>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</si>
  <si>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</si>
  <si>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</si>
  <si>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</si>
  <si>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</si>
  <si>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</si>
  <si>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</si>
  <si>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</si>
  <si>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</si>
  <si>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</si>
  <si>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</si>
  <si>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</si>
  <si>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</si>
  <si>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</si>
  <si>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</si>
  <si>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</si>
  <si>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</si>
  <si>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</si>
  <si>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</si>
  <si>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</si>
  <si>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</si>
  <si>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</si>
  <si>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</si>
  <si>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</si>
  <si>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</si>
  <si>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</si>
  <si>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</si>
  <si>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</si>
  <si>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</si>
  <si>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</si>
  <si>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</si>
  <si>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</si>
  <si>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</si>
  <si>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</si>
  <si>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</si>
  <si>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</si>
  <si>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</si>
  <si>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</si>
  <si>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</si>
  <si>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</si>
  <si>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</si>
  <si>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</si>
  <si>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</si>
  <si>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</si>
  <si>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</si>
  <si>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</si>
  <si>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</si>
  <si>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</si>
  <si>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</si>
  <si>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</si>
  <si>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</si>
  <si>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</si>
  <si>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</si>
  <si>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</si>
  <si>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</si>
  <si>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</si>
  <si>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</si>
  <si>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</si>
  <si>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</si>
  <si>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</si>
  <si>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</si>
  <si>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</si>
  <si>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</si>
  <si>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</si>
  <si>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</si>
  <si>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</si>
  <si>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</si>
  <si>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</si>
  <si>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</si>
  <si>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</si>
  <si>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</si>
  <si>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</si>
  <si>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</si>
  <si>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</si>
  <si>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</si>
  <si>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</si>
  <si>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</si>
  <si>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</si>
  <si>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</si>
  <si>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</si>
  <si>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</si>
  <si>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</si>
  <si>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</si>
  <si>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</si>
  <si>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</si>
  <si>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</si>
  <si>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</si>
  <si>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</si>
  <si>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</si>
  <si>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</si>
  <si>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</si>
  <si>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</si>
  <si>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</si>
  <si>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</si>
  <si>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</si>
  <si>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</si>
  <si>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</si>
  <si>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</si>
  <si>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</si>
  <si>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</si>
  <si>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</si>
  <si>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</si>
  <si>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</si>
  <si>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</si>
  <si>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</si>
  <si>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</si>
  <si>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</si>
  <si>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</si>
  <si>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</si>
  <si>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</si>
  <si>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</si>
  <si>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</si>
  <si>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</si>
  <si>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</si>
  <si>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</si>
  <si>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</si>
  <si>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</si>
  <si>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</si>
  <si>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</si>
  <si>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</si>
  <si>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</si>
  <si>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</si>
  <si>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</si>
  <si>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</si>
  <si>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</si>
  <si>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</si>
  <si>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</si>
  <si>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</si>
  <si>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</si>
  <si>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</si>
  <si>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</si>
  <si>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</si>
  <si>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</si>
  <si>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</si>
  <si>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</si>
  <si>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</si>
  <si>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</si>
  <si>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</si>
  <si>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</si>
  <si>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</si>
  <si>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</si>
  <si>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</si>
  <si>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</si>
  <si>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</si>
  <si>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</si>
  <si>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</si>
  <si>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</si>
  <si>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</si>
  <si>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</si>
  <si>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</si>
  <si>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</si>
  <si>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</si>
  <si>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</si>
  <si>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</si>
  <si>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</si>
  <si>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</si>
  <si>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</si>
  <si>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</si>
  <si>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</si>
  <si>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</si>
  <si>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</si>
  <si>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</si>
  <si>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</si>
  <si>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</si>
  <si>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</si>
  <si>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</si>
  <si>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</si>
  <si>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</si>
  <si>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</si>
  <si>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</si>
  <si>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</si>
  <si>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</si>
  <si>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</si>
  <si>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</si>
  <si>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</si>
  <si>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</si>
  <si>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</si>
  <si>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</si>
  <si>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</si>
  <si>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</si>
  <si>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</si>
  <si>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</si>
  <si>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</si>
  <si>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</si>
  <si>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</si>
  <si>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</si>
  <si>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</si>
  <si>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</si>
  <si>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</si>
  <si>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</si>
  <si>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</si>
  <si>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</si>
  <si>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</si>
  <si>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</si>
  <si>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</si>
  <si>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</si>
  <si>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</si>
  <si>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</si>
  <si>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</si>
  <si>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</si>
  <si>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</si>
  <si>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</si>
  <si>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</si>
  <si>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</si>
  <si>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</si>
  <si>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</si>
  <si>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</si>
  <si>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</si>
  <si>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</si>
  <si>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</si>
  <si>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</si>
  <si>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</si>
  <si>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</si>
  <si>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</si>
  <si>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</si>
  <si>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</si>
  <si>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</si>
  <si>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</si>
  <si>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</si>
  <si>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</si>
  <si>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</si>
  <si>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</si>
  <si>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</si>
  <si>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</si>
  <si>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</si>
  <si>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</si>
  <si>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</si>
  <si>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</si>
  <si>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</si>
  <si>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</si>
  <si>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</si>
  <si>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</si>
  <si>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</si>
  <si>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</si>
  <si>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</si>
  <si>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</si>
  <si>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</si>
  <si>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</si>
  <si>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</si>
  <si>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</si>
  <si>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</si>
  <si>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</si>
  <si>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</si>
  <si>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</si>
  <si>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</si>
  <si>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</si>
  <si>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</si>
  <si>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</si>
  <si>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</si>
  <si>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</si>
  <si>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</si>
  <si>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</si>
  <si>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</si>
  <si>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</si>
  <si>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</si>
  <si>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</si>
  <si>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</si>
  <si>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</si>
  <si>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</si>
  <si>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</si>
  <si>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</si>
  <si>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</si>
  <si>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</si>
  <si>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</si>
  <si>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</si>
  <si>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</si>
  <si>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</si>
  <si>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</si>
  <si>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</si>
  <si>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</si>
  <si>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</si>
  <si>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</si>
  <si>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</si>
  <si>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</si>
  <si>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</si>
  <si>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</si>
  <si>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</si>
  <si>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</si>
  <si>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</si>
  <si>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</si>
  <si>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</si>
  <si>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</si>
  <si>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</si>
  <si>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</si>
  <si>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</si>
  <si>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</si>
  <si>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</si>
  <si>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</si>
  <si>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</si>
  <si>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</si>
  <si>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</si>
  <si>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</si>
  <si>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</si>
  <si>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</si>
  <si>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</si>
  <si>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</si>
  <si>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</si>
  <si>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</si>
  <si>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</si>
  <si>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</si>
  <si>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</si>
  <si>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</si>
  <si>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</si>
  <si>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</si>
  <si>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</si>
  <si>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</si>
  <si>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</si>
  <si>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</si>
  <si>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</si>
  <si>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</si>
  <si>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</si>
  <si>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</si>
  <si>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</si>
  <si>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</si>
  <si>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</si>
  <si>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</si>
  <si>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</si>
  <si>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</si>
  <si>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</si>
  <si>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</si>
  <si>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</si>
  <si>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</si>
  <si>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</si>
  <si>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</si>
  <si>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</si>
  <si>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</si>
  <si>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</si>
  <si>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</si>
  <si>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</si>
  <si>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</si>
  <si>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</si>
  <si>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</si>
  <si>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</si>
  <si>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</si>
  <si>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</si>
  <si>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</si>
  <si>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</si>
  <si>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</si>
  <si>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</si>
  <si>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</si>
  <si>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</si>
  <si>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</si>
  <si>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</si>
  <si>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</si>
  <si>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</si>
  <si>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</si>
  <si>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</si>
  <si>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</si>
  <si>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</si>
  <si>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</si>
  <si>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</si>
  <si>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</si>
  <si>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</si>
  <si>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</si>
  <si>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</si>
  <si>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</si>
  <si>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</si>
  <si>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</si>
  <si>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</si>
  <si>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</si>
  <si>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</si>
  <si>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</si>
  <si>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</si>
  <si>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</si>
  <si>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</si>
  <si>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</si>
  <si>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</si>
  <si>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</si>
  <si>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</si>
  <si>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</si>
  <si>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</si>
  <si>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</si>
  <si>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</si>
  <si>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</si>
  <si>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</si>
  <si>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</si>
  <si>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</si>
  <si>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</si>
  <si>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</si>
  <si>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</si>
  <si>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</si>
  <si>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</si>
  <si>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</si>
  <si>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</si>
  <si>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</si>
  <si>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</si>
  <si>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</si>
  <si>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</si>
  <si>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</si>
  <si>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</si>
  <si>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</si>
  <si>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</si>
  <si>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</si>
  <si>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</si>
  <si>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</si>
  <si>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</si>
  <si>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</si>
  <si>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</si>
  <si>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</si>
  <si>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</si>
  <si>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</si>
  <si>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</si>
  <si>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</si>
  <si>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</si>
  <si>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</si>
  <si>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</si>
  <si>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</si>
  <si>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</si>
  <si>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</si>
  <si>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</si>
  <si>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</si>
  <si>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</si>
  <si>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</si>
  <si>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</si>
  <si>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</si>
  <si>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</si>
  <si>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</si>
  <si>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</si>
  <si>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</si>
  <si>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</si>
  <si>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</si>
  <si>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</si>
  <si>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</si>
  <si>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</si>
  <si>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</si>
  <si>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</si>
  <si>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</si>
  <si>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</si>
  <si>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</si>
  <si>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</si>
  <si>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</si>
  <si>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</si>
  <si>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</si>
  <si>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</si>
  <si>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</si>
  <si>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</si>
  <si>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</si>
  <si>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</si>
  <si>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</si>
  <si>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</si>
  <si>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</si>
  <si>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</si>
  <si>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</si>
  <si>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</si>
  <si>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</si>
  <si>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</si>
  <si>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</si>
  <si>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</si>
  <si>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</si>
  <si>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</si>
  <si>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</si>
  <si>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</si>
  <si>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</si>
  <si>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</si>
  <si>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</si>
  <si>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</si>
  <si>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</si>
  <si>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</si>
  <si>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</si>
  <si>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</si>
  <si>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</si>
  <si>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</si>
  <si>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</si>
  <si>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</si>
  <si>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</si>
  <si>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</si>
  <si>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</si>
  <si>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</si>
  <si>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</si>
  <si>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</si>
  <si>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</si>
  <si>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</si>
  <si>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</si>
  <si>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</si>
  <si>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</si>
  <si>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</si>
  <si>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</si>
  <si>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</si>
  <si>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</si>
  <si>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</si>
  <si>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</si>
  <si>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</si>
  <si>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</si>
  <si>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</si>
  <si>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</si>
  <si>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</si>
  <si>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</si>
  <si>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</si>
  <si>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</si>
  <si>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</si>
  <si>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</si>
  <si>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</si>
  <si>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</si>
  <si>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</si>
  <si>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</si>
  <si>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</si>
  <si>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</si>
  <si>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</si>
  <si>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</si>
  <si>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</si>
  <si>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</si>
  <si>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</si>
  <si>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</si>
  <si>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</si>
  <si>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</si>
  <si>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</si>
  <si>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</si>
  <si>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</si>
  <si>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</si>
  <si>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</si>
  <si>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</si>
  <si>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</si>
  <si>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</si>
  <si>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</si>
  <si>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</si>
  <si>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</si>
  <si>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</si>
  <si>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</si>
  <si>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</si>
  <si>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</si>
  <si>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</si>
  <si>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</si>
  <si>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</si>
  <si>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</si>
  <si>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</si>
  <si>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</si>
  <si>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</si>
  <si>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</si>
  <si>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</si>
  <si>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</si>
  <si>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</si>
  <si>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</si>
  <si>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</si>
  <si>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</si>
  <si>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</si>
  <si>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</si>
  <si>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</si>
  <si>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</si>
  <si>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</si>
  <si>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</si>
  <si>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</si>
  <si>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</si>
  <si>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</si>
  <si>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</si>
  <si>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</si>
  <si>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</si>
  <si>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</si>
  <si>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</si>
  <si>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</si>
  <si>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</si>
  <si>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</si>
  <si>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</si>
  <si>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</si>
  <si>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</si>
  <si>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</si>
  <si>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</si>
  <si>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</si>
  <si>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</si>
  <si>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</si>
  <si>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</si>
  <si>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</si>
  <si>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</si>
  <si>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</si>
  <si>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</si>
  <si>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</si>
  <si>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</si>
  <si>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</si>
  <si>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</si>
  <si>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</si>
  <si>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</si>
  <si>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</si>
  <si>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</si>
  <si>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</si>
  <si>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</si>
  <si>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</si>
  <si>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</si>
  <si>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</si>
  <si>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</si>
  <si>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</si>
  <si>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</si>
  <si>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</si>
  <si>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</si>
  <si>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</si>
  <si>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</si>
  <si>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</si>
  <si>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</si>
  <si>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</si>
  <si>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</si>
  <si>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</si>
  <si>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</si>
  <si>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</si>
  <si>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</si>
  <si>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</si>
  <si>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</si>
  <si>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</si>
  <si>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</si>
  <si>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</si>
  <si>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</si>
  <si>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</si>
  <si>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</si>
  <si>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</si>
  <si>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</si>
  <si>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</si>
  <si>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</si>
  <si>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</si>
  <si>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</si>
  <si>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</si>
  <si>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</si>
  <si>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</si>
  <si>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</si>
  <si>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</si>
  <si>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</si>
  <si>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</si>
  <si>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</si>
  <si>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</si>
  <si>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</si>
  <si>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</si>
  <si>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</si>
  <si>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</si>
  <si>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</si>
  <si>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</si>
  <si>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</si>
  <si>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</si>
  <si>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</si>
  <si>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</si>
  <si>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</si>
  <si>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</si>
  <si>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</si>
  <si>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</si>
  <si>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</si>
  <si>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</si>
  <si>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</si>
  <si>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</si>
  <si>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</si>
  <si>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</si>
  <si>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</si>
  <si>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</si>
  <si>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</si>
  <si>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</si>
  <si>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</si>
  <si>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</si>
  <si>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</si>
  <si>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</si>
  <si>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</si>
  <si>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</si>
  <si>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</si>
  <si>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</si>
  <si>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</si>
  <si>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</si>
  <si>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</si>
  <si>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</si>
  <si>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</si>
  <si>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</si>
  <si>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</si>
  <si>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</si>
  <si>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</si>
  <si>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</si>
  <si>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</si>
  <si>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</si>
  <si>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</si>
  <si>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</si>
  <si>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</si>
  <si>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</si>
  <si>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</si>
  <si>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</si>
  <si>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</si>
  <si>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</si>
  <si>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</si>
  <si>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</si>
  <si>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</si>
  <si>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</si>
  <si>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</si>
  <si>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</si>
  <si>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</si>
  <si>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</si>
  <si>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</si>
  <si>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</si>
  <si>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</si>
  <si>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</si>
  <si>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</si>
  <si>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</si>
  <si>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</si>
  <si>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</si>
  <si>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</si>
  <si>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</si>
  <si>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</si>
  <si>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</si>
  <si>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</si>
  <si>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</si>
  <si>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</si>
  <si>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</si>
  <si>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</si>
  <si>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</si>
  <si>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</si>
  <si>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</si>
  <si>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</si>
  <si>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</si>
  <si>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</si>
  <si>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</si>
  <si>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</si>
  <si>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</si>
  <si>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</si>
  <si>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</si>
  <si>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</si>
  <si>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</si>
  <si>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</si>
  <si>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</si>
  <si>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</si>
  <si>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</si>
  <si>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</si>
  <si>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</si>
  <si>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</si>
  <si>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</si>
  <si>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</si>
  <si>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</si>
  <si>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</si>
  <si>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</si>
  <si>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</si>
  <si>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</si>
  <si>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</si>
  <si>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</si>
  <si>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</si>
  <si>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</si>
  <si>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</si>
  <si>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</si>
  <si>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</si>
  <si>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</si>
  <si>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</si>
  <si>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</si>
  <si>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</si>
  <si>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</si>
  <si>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</si>
  <si>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</si>
  <si>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</si>
  <si>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</si>
  <si>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</si>
  <si>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</si>
  <si>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</si>
  <si>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</si>
  <si>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</si>
  <si>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</si>
  <si>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</si>
  <si>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</si>
  <si>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</si>
  <si>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</si>
  <si>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</si>
  <si>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</si>
  <si>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</si>
  <si>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</si>
  <si>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</si>
  <si>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</si>
  <si>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</si>
  <si>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</si>
  <si>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</si>
  <si>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</si>
  <si>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</si>
  <si>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</si>
  <si>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</si>
  <si>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</si>
  <si>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</si>
  <si>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</si>
  <si>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</si>
  <si>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</si>
  <si>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</si>
  <si>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</si>
  <si>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</si>
  <si>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</si>
  <si>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</si>
  <si>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</si>
  <si>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</si>
  <si>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</si>
  <si>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</si>
  <si>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</si>
  <si>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</si>
  <si>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</si>
  <si>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</si>
  <si>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</si>
  <si>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</si>
  <si>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</si>
  <si>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</si>
  <si>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</si>
  <si>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</si>
  <si>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</si>
  <si>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</si>
  <si>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</si>
  <si>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</si>
  <si>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</si>
  <si>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</si>
  <si>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</si>
  <si>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</si>
  <si>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</si>
  <si>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</si>
  <si>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</si>
  <si>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</si>
  <si>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</si>
  <si>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</si>
  <si>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</si>
  <si>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</si>
  <si>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</si>
  <si>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</si>
  <si>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</si>
  <si>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</si>
  <si>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</si>
  <si>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</si>
  <si>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</si>
  <si>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</si>
  <si>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</si>
  <si>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</si>
  <si>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</si>
  <si>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</si>
  <si>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</si>
  <si>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</si>
  <si>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</si>
  <si>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</si>
  <si>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</si>
  <si>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</si>
  <si>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</si>
  <si>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</si>
  <si>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</si>
  <si>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</si>
  <si>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</si>
  <si>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</si>
  <si>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</si>
  <si>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</si>
  <si>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</si>
  <si>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</si>
  <si>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</si>
  <si>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</si>
  <si>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</si>
  <si>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</si>
  <si>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</si>
  <si>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</si>
  <si>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</si>
  <si>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</si>
  <si>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</si>
  <si>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</si>
  <si>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</si>
  <si>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</si>
  <si>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</si>
  <si>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</si>
  <si>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</si>
  <si>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</si>
  <si>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</si>
  <si>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</si>
  <si>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</si>
  <si>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</si>
  <si>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</si>
  <si>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</si>
  <si>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</si>
  <si>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</si>
  <si>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</si>
  <si>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</si>
  <si>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</si>
  <si>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</si>
  <si>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</si>
  <si>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</si>
  <si>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</si>
  <si>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</si>
  <si>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</si>
  <si>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</si>
  <si>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</si>
  <si>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</si>
  <si>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</si>
  <si>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</si>
  <si>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</si>
  <si>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</si>
  <si>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</si>
  <si>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</si>
  <si>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</si>
  <si>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</si>
  <si>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</si>
  <si>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</si>
  <si>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</si>
  <si>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</si>
  <si>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</si>
  <si>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</si>
  <si>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</si>
  <si>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</si>
  <si>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</si>
  <si>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</si>
  <si>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</si>
  <si>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</si>
  <si>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</si>
  <si>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</si>
  <si>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</si>
  <si>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</si>
  <si>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</si>
  <si>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</si>
  <si>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</si>
  <si>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</si>
  <si>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</si>
  <si>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</si>
  <si>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</si>
  <si>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</si>
  <si>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</si>
  <si>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</si>
  <si>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</si>
  <si>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</si>
  <si>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</si>
  <si>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</si>
  <si>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</si>
  <si>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</si>
  <si>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</si>
  <si>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</si>
  <si>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</si>
  <si>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</si>
  <si>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</si>
  <si>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</si>
  <si>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</si>
  <si>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</si>
  <si>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</si>
  <si>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</si>
  <si>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</si>
  <si>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</si>
  <si>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</si>
  <si>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</si>
  <si>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</si>
  <si>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</si>
  <si>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</si>
  <si>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</si>
  <si>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</si>
  <si>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</si>
  <si>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</si>
  <si>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</si>
  <si>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</si>
  <si>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</si>
  <si>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</si>
  <si>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</si>
  <si>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</si>
  <si>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</si>
  <si>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</si>
  <si>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</si>
  <si>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</si>
  <si>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</si>
  <si>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</si>
  <si>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</si>
  <si>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</si>
  <si>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</si>
  <si>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</si>
  <si>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</si>
  <si>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</si>
  <si>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</si>
  <si>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</si>
  <si>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</si>
  <si>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</si>
  <si>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</si>
  <si>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</si>
  <si>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</si>
  <si>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</si>
  <si>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</si>
  <si>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</si>
  <si>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</si>
  <si>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</si>
  <si>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</si>
  <si>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</si>
  <si>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</si>
  <si>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</si>
  <si>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</si>
  <si>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</si>
  <si>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</si>
  <si>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</si>
  <si>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</si>
  <si>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</si>
  <si>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</si>
  <si>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</si>
  <si>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</si>
  <si>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</si>
  <si>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</si>
  <si>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</si>
  <si>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</si>
  <si>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</si>
  <si>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</si>
  <si>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</si>
  <si>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</si>
  <si>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</si>
  <si>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</si>
  <si>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</si>
  <si>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</si>
  <si>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</si>
  <si>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</si>
  <si>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</si>
  <si>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</si>
  <si>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</si>
  <si>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</si>
  <si>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</si>
  <si>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</si>
  <si>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</si>
  <si>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</si>
  <si>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</si>
  <si>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</si>
  <si>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</si>
  <si>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</si>
  <si>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</si>
  <si>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</si>
  <si>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</si>
  <si>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</si>
  <si>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</si>
  <si>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</si>
  <si>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</si>
  <si>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</si>
  <si>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</si>
  <si>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</si>
  <si>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</si>
  <si>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</si>
  <si>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</si>
  <si>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</si>
  <si>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</si>
  <si>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</si>
  <si>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</si>
  <si>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</si>
  <si>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</si>
  <si>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</si>
  <si>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</si>
  <si>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</si>
  <si>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</si>
  <si>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</si>
  <si>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</si>
  <si>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</si>
  <si>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</si>
  <si>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</si>
  <si>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</si>
  <si>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</si>
  <si>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</si>
  <si>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</si>
  <si>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</si>
  <si>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</si>
  <si>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</si>
  <si>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</si>
  <si>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</si>
  <si>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</si>
  <si>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</si>
  <si>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</si>
  <si>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</si>
  <si>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</si>
  <si>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</si>
  <si>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</si>
  <si>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</si>
  <si>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</si>
  <si>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</si>
  <si>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</si>
  <si>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</si>
  <si>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</si>
  <si>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</si>
  <si>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</si>
  <si>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</si>
  <si>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</si>
  <si>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</si>
  <si>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</si>
  <si>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</si>
  <si>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</si>
  <si>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</si>
  <si>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</si>
  <si>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</si>
  <si>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</si>
  <si>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</si>
  <si>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</si>
  <si>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</si>
  <si>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</si>
  <si>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</si>
  <si>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</si>
  <si>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</si>
  <si>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</si>
  <si>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</si>
  <si>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</si>
  <si>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</si>
  <si>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</si>
  <si>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</si>
  <si>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</si>
  <si>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</si>
  <si>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</si>
  <si>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</si>
  <si>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</si>
  <si>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</si>
  <si>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</si>
  <si>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</si>
  <si>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</si>
  <si>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</si>
  <si>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</si>
  <si>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</si>
  <si>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</si>
  <si>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</si>
  <si>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</si>
  <si>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</si>
  <si>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</si>
  <si>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</si>
  <si>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</si>
  <si>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</si>
  <si>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</si>
  <si>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</si>
  <si>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</si>
  <si>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</si>
  <si>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</si>
  <si>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</si>
  <si>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</si>
  <si>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</si>
  <si>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</si>
  <si>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</si>
  <si>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</si>
  <si>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</si>
  <si>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</si>
  <si>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</si>
  <si>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</si>
  <si>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</si>
  <si>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</si>
  <si>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</si>
  <si>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</si>
  <si>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</si>
  <si>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</si>
  <si>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</si>
  <si>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</si>
  <si>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</si>
  <si>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</si>
  <si>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</si>
  <si>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</si>
  <si>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</si>
  <si>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</si>
  <si>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</si>
  <si>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</si>
  <si>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</si>
  <si>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</si>
  <si>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</si>
  <si>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</si>
  <si>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</si>
  <si>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</si>
  <si>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</si>
  <si>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</si>
  <si>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</si>
  <si>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</si>
  <si>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</si>
  <si>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</si>
  <si>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</si>
  <si>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</si>
  <si>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</si>
  <si>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</si>
  <si>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</si>
  <si>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</si>
  <si>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</si>
  <si>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</si>
  <si>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</si>
  <si>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</si>
  <si>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</si>
  <si>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</si>
  <si>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</si>
  <si>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</si>
  <si>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</si>
  <si>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</si>
  <si>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</si>
  <si>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</si>
  <si>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</si>
  <si>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</si>
  <si>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</si>
  <si>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</si>
  <si>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</si>
  <si>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</si>
  <si>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</si>
  <si>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</si>
  <si>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</si>
  <si>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</si>
  <si>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</si>
  <si>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</si>
  <si>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</si>
  <si>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</si>
  <si>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</si>
  <si>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</si>
  <si>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</si>
  <si>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</si>
  <si>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</si>
  <si>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</si>
  <si>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</si>
  <si>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</si>
  <si>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</si>
  <si>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</si>
  <si>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</si>
  <si>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</si>
  <si>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</si>
  <si>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</si>
  <si>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</si>
  <si>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</si>
  <si>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</si>
  <si>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</si>
  <si>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</si>
  <si>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</si>
  <si>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</si>
  <si>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</si>
  <si>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</si>
  <si>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</si>
  <si>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</si>
  <si>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</si>
  <si>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</si>
  <si>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</si>
  <si>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</si>
  <si>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</si>
  <si>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</si>
  <si>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</si>
  <si>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</si>
  <si>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</si>
  <si>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</si>
  <si>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</si>
  <si>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</si>
  <si>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</si>
  <si>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</si>
  <si>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</si>
  <si>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</si>
  <si>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</si>
  <si>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</si>
  <si>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</si>
  <si>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</si>
  <si>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</si>
  <si>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</si>
  <si>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</si>
  <si>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</si>
  <si>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</si>
  <si>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</si>
  <si>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</si>
  <si>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</si>
  <si>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</si>
  <si>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</si>
  <si>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</si>
  <si>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</si>
  <si>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</si>
  <si>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</si>
  <si>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</si>
  <si>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</si>
  <si>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</si>
  <si>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</si>
  <si>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</si>
  <si>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</si>
  <si>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</si>
  <si>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</si>
  <si>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</si>
  <si>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</si>
  <si>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</si>
  <si>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</si>
  <si>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</si>
  <si>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</si>
  <si>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</si>
  <si>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</si>
  <si>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</si>
  <si>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</si>
  <si>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</si>
  <si>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</si>
  <si>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</si>
  <si>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</si>
  <si>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</si>
  <si>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</si>
  <si>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</si>
  <si>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</si>
  <si>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</si>
  <si>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</si>
  <si>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</si>
  <si>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</si>
  <si>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</si>
  <si>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</si>
  <si>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</si>
  <si>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</si>
  <si>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</si>
  <si>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</si>
  <si>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</si>
  <si>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</si>
  <si>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</si>
  <si>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</si>
  <si>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</si>
  <si>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</si>
  <si>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</si>
  <si>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</si>
  <si>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</si>
  <si>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</si>
  <si>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</si>
  <si>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</si>
  <si>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</si>
  <si>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</si>
  <si>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</si>
  <si>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</si>
  <si>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</si>
  <si>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</si>
  <si>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</si>
  <si>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</si>
  <si>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</si>
  <si>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</si>
  <si>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</si>
  <si>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</si>
  <si>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</si>
  <si>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</si>
  <si>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</si>
  <si>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</si>
  <si>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</si>
  <si>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</si>
  <si>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</si>
  <si>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</si>
  <si>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</si>
  <si>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</si>
  <si>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</si>
  <si>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</si>
  <si>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</si>
  <si>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</si>
  <si>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</si>
  <si>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</si>
  <si>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</si>
  <si>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</si>
  <si>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</si>
  <si>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</si>
  <si>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</si>
  <si>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</si>
  <si>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</si>
  <si>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</si>
  <si>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</si>
  <si>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</si>
  <si>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</si>
  <si>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</si>
  <si>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</si>
  <si>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</si>
  <si>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</si>
  <si>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</si>
  <si>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</si>
  <si>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</si>
  <si>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</si>
  <si>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</si>
  <si>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</si>
  <si>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</si>
  <si>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</si>
  <si>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</si>
  <si>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</si>
  <si>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</si>
  <si>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</si>
  <si>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</si>
  <si>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</si>
  <si>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</si>
  <si>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</si>
  <si>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</si>
  <si>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</si>
  <si>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</si>
  <si>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</si>
  <si>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</si>
  <si>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</si>
  <si>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</si>
  <si>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</si>
  <si>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</si>
  <si>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</si>
  <si>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</si>
  <si>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</si>
  <si>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</si>
  <si>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</si>
  <si>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</si>
  <si>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</si>
  <si>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</si>
  <si>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</si>
  <si>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</si>
  <si>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</si>
  <si>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</si>
  <si>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</si>
  <si>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</si>
  <si>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</si>
  <si>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</si>
  <si>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</si>
  <si>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</si>
  <si>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</si>
  <si>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</si>
  <si>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</si>
  <si>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</si>
  <si>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</si>
  <si>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</si>
  <si>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</si>
  <si>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</si>
  <si>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</si>
  <si>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</si>
  <si>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</si>
  <si>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</si>
  <si>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</si>
  <si>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</si>
  <si>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</si>
  <si>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</si>
  <si>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</si>
  <si>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</si>
  <si>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</si>
  <si>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</si>
  <si>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</si>
  <si>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</si>
  <si>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</si>
  <si>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</si>
  <si>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</si>
  <si>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</si>
  <si>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</si>
  <si>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</si>
  <si>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</si>
  <si>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</si>
  <si>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</si>
  <si>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</si>
  <si>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</si>
  <si>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</si>
  <si>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</si>
  <si>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</si>
  <si>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</si>
  <si>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</si>
  <si>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</si>
  <si>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</si>
  <si>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</si>
  <si>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</si>
  <si>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</si>
  <si>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</si>
  <si>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</si>
  <si>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</si>
  <si>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</si>
  <si>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</si>
  <si>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</si>
  <si>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</si>
  <si>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</si>
  <si>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</si>
  <si>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</si>
  <si>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</si>
  <si>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</si>
  <si>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</si>
  <si>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</si>
  <si>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</si>
  <si>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</si>
  <si>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</si>
  <si>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</si>
  <si>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</si>
  <si>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</si>
  <si>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</si>
  <si>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</si>
  <si>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</si>
  <si>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</si>
  <si>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</si>
  <si>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</si>
  <si>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</si>
  <si>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</si>
  <si>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</si>
  <si>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</si>
  <si>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</si>
  <si>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</si>
  <si>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</si>
  <si>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</si>
  <si>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</si>
  <si>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</si>
  <si>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</si>
  <si>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</si>
  <si>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</si>
  <si>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</si>
  <si>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</si>
  <si>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</si>
  <si>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</si>
  <si>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</si>
  <si>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</si>
  <si>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</si>
  <si>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</si>
  <si>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</si>
  <si>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</si>
  <si>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</si>
  <si>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</si>
  <si>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</si>
  <si>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</si>
  <si>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</si>
  <si>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</si>
  <si>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</si>
  <si>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</si>
  <si>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</si>
  <si>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</si>
  <si>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</si>
  <si>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</si>
  <si>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</si>
  <si>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</si>
  <si>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</si>
  <si>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</si>
  <si>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</si>
  <si>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</si>
  <si>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</si>
  <si>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</si>
  <si>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</si>
  <si>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</si>
  <si>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</si>
  <si>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</si>
  <si>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</si>
  <si>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</si>
  <si>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</si>
  <si>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</si>
  <si>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</si>
  <si>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</si>
  <si>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</si>
  <si>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</si>
  <si>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</si>
  <si>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</si>
  <si>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</si>
  <si>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</si>
  <si>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</si>
  <si>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</si>
  <si>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</si>
  <si>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</si>
  <si>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</si>
  <si>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</si>
  <si>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</si>
  <si>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</si>
  <si>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</si>
  <si>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</si>
  <si>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</si>
  <si>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</si>
  <si>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</si>
  <si>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</si>
  <si>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</si>
  <si>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</si>
  <si>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</si>
  <si>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</si>
  <si>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</si>
  <si>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</si>
  <si>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</si>
  <si>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</si>
  <si>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</si>
  <si>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</si>
  <si>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</si>
  <si>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</si>
  <si>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</si>
  <si>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</si>
  <si>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</si>
  <si>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</si>
  <si>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</si>
  <si>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</si>
  <si>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</si>
  <si>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</si>
  <si>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</si>
  <si>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</si>
  <si>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</si>
  <si>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</si>
  <si>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</si>
  <si>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</si>
  <si>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</si>
  <si>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</si>
  <si>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</si>
  <si>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</si>
  <si>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</si>
  <si>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</si>
  <si>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</si>
  <si>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</si>
  <si>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</si>
  <si>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</si>
  <si>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</si>
  <si>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</si>
  <si>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</si>
  <si>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</si>
  <si>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</si>
  <si>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</si>
  <si>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</si>
  <si>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</si>
  <si>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</si>
  <si>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</si>
  <si>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</si>
  <si>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</si>
  <si>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</si>
  <si>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</si>
  <si>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</si>
  <si>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</si>
  <si>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</si>
  <si>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</si>
  <si>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</si>
  <si>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</si>
  <si>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</si>
  <si>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</si>
  <si>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</si>
  <si>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</si>
  <si>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</si>
  <si>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</si>
  <si>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</si>
  <si>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</si>
  <si>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</si>
  <si>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</si>
  <si>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</si>
  <si>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</si>
  <si>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</si>
  <si>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</si>
  <si>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</si>
  <si>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</si>
  <si>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</si>
  <si>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</si>
  <si>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</si>
  <si>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</si>
  <si>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</si>
  <si>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</si>
  <si>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</si>
  <si>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</si>
  <si>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</si>
  <si>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</si>
  <si>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</si>
  <si>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</si>
  <si>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</si>
  <si>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</si>
  <si>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</si>
  <si>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</si>
  <si>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</si>
  <si>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</si>
  <si>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</si>
  <si>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</si>
  <si>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</si>
  <si>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</si>
  <si>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</si>
  <si>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</si>
  <si>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</si>
  <si>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</si>
  <si>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</si>
  <si>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</si>
  <si>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</si>
  <si>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</si>
  <si>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</si>
  <si>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</si>
  <si>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</si>
  <si>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</si>
  <si>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</si>
  <si>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</si>
  <si>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</si>
  <si>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</si>
  <si>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</si>
  <si>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</si>
  <si>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</si>
  <si>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</si>
  <si>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</si>
  <si>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</si>
  <si>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</si>
  <si>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</si>
  <si>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</si>
  <si>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</si>
  <si>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</si>
  <si>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</si>
  <si>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</si>
  <si>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</si>
  <si>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</si>
  <si>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</si>
  <si>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</si>
  <si>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</si>
  <si>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</si>
  <si>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</si>
  <si>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</si>
  <si>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</si>
  <si>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</si>
  <si>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</si>
  <si>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</si>
  <si>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</si>
  <si>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</si>
  <si>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</si>
  <si>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</si>
  <si>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</si>
  <si>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</si>
  <si>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</si>
  <si>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</si>
  <si>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</si>
  <si>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</si>
  <si>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</si>
  <si>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</si>
  <si>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</si>
  <si>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</si>
  <si>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</si>
  <si>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</si>
  <si>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</si>
  <si>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</si>
  <si>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</si>
  <si>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</si>
  <si>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</si>
  <si>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</si>
  <si>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</si>
  <si>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</si>
  <si>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</si>
  <si>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</si>
  <si>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</si>
  <si>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</si>
  <si>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</si>
  <si>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</si>
  <si>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</si>
  <si>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</si>
  <si>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</si>
  <si>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</si>
  <si>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</si>
  <si>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</si>
  <si>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</si>
  <si>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</si>
  <si>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</si>
  <si>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</si>
  <si>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</si>
  <si>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</si>
  <si>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</si>
  <si>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</si>
  <si>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</si>
  <si>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</si>
  <si>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</si>
  <si>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</si>
  <si>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</si>
  <si>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</si>
  <si>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</si>
  <si>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</si>
  <si>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</si>
  <si>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</si>
  <si>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</si>
  <si>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</si>
  <si>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</si>
  <si>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</si>
  <si>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</si>
  <si>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</si>
  <si>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</si>
  <si>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</si>
  <si>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</si>
  <si>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</si>
  <si>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</si>
  <si>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</si>
  <si>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</si>
  <si>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</si>
  <si>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</si>
  <si>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</si>
  <si>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</si>
  <si>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</si>
  <si>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</si>
  <si>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</si>
  <si>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</si>
  <si>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</si>
  <si>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</si>
  <si>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</si>
  <si>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</si>
  <si>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</si>
  <si>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</si>
  <si>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</si>
  <si>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</si>
  <si>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</si>
  <si>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</si>
  <si>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</si>
  <si>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</si>
  <si>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</si>
  <si>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</si>
  <si>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</si>
  <si>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</si>
  <si>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</si>
  <si>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</si>
  <si>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</si>
  <si>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</si>
  <si>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</si>
  <si>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</si>
  <si>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</si>
  <si>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</si>
  <si>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</si>
  <si>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</si>
  <si>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</si>
  <si>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</si>
  <si>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</si>
  <si>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</si>
  <si>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</si>
  <si>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</si>
  <si>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</si>
  <si>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</si>
  <si>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</si>
  <si>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</si>
  <si>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</si>
  <si>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</si>
  <si>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</si>
  <si>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</si>
  <si>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</si>
  <si>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</si>
  <si>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</si>
  <si>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</si>
  <si>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</si>
  <si>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</si>
  <si>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</si>
  <si>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</si>
  <si>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</si>
  <si>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</si>
  <si>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</si>
  <si>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</si>
  <si>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</si>
  <si>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</si>
  <si>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</si>
  <si>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</si>
  <si>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</si>
  <si>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</si>
  <si>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</si>
  <si>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</si>
  <si>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</si>
  <si>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</si>
  <si>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</si>
  <si>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</si>
  <si>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</si>
  <si>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</si>
  <si>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</si>
  <si>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</si>
  <si>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</si>
  <si>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</si>
  <si>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</si>
  <si>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</si>
  <si>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</si>
  <si>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</si>
  <si>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</si>
  <si>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</si>
  <si>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</si>
  <si>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</si>
  <si>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</si>
  <si>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</si>
  <si>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</si>
  <si>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</si>
  <si>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</si>
  <si>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</si>
  <si>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</si>
  <si>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</si>
  <si>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</si>
  <si>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</si>
  <si>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</si>
  <si>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</si>
  <si>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</si>
  <si>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</si>
  <si>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</si>
  <si>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</si>
  <si>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</si>
  <si>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</si>
  <si>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</si>
  <si>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</si>
  <si>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</si>
  <si>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</si>
  <si>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</si>
  <si>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</si>
  <si>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</si>
  <si>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</si>
  <si>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</si>
  <si>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</si>
  <si>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</si>
  <si>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</si>
  <si>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</si>
  <si>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</si>
  <si>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</si>
  <si>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</si>
  <si>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</si>
  <si>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</si>
  <si>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</si>
  <si>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</si>
  <si>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</si>
  <si>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</si>
  <si>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</si>
  <si>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</si>
  <si>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</si>
  <si>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</si>
  <si>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</si>
  <si>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</si>
  <si>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</si>
  <si>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</si>
  <si>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</si>
  <si>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</si>
  <si>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</si>
  <si>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</si>
  <si>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</si>
  <si>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</si>
  <si>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</si>
  <si>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</si>
  <si>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</si>
  <si>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</si>
  <si>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</si>
  <si>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</si>
  <si>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</si>
  <si>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</si>
  <si>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</si>
  <si>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</si>
  <si>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</si>
  <si>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</si>
  <si>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</si>
  <si>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</si>
  <si>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</si>
  <si>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</si>
  <si>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</si>
  <si>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</si>
  <si>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</si>
  <si>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</si>
  <si>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</si>
  <si>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</si>
  <si>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</si>
  <si>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</si>
  <si>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</si>
  <si>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</si>
  <si>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</si>
  <si>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</si>
  <si>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</si>
  <si>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</si>
  <si>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</si>
  <si>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</si>
  <si>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</si>
  <si>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</si>
  <si>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</si>
  <si>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</si>
  <si>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</si>
  <si>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</si>
  <si>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</si>
  <si>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</si>
  <si>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</si>
  <si>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</si>
  <si>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</si>
  <si>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</si>
  <si>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</si>
  <si>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</si>
  <si>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</si>
  <si>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</si>
  <si>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</si>
  <si>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</si>
  <si>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</si>
  <si>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</si>
  <si>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</si>
  <si>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</si>
  <si>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</si>
  <si>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</si>
  <si>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</si>
  <si>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</si>
  <si>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</si>
  <si>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</si>
  <si>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</si>
  <si>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</si>
  <si>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</si>
  <si>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</si>
  <si>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</si>
  <si>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</si>
  <si>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</si>
  <si>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</si>
  <si>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</si>
  <si>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</si>
  <si>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</si>
  <si>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</si>
  <si>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</si>
  <si>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</si>
  <si>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</si>
  <si>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</si>
  <si>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</si>
  <si>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</si>
  <si>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</si>
  <si>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</si>
  <si>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</si>
  <si>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</si>
  <si>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</si>
  <si>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</si>
  <si>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</si>
  <si>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</si>
  <si>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</si>
  <si>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</si>
  <si>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</si>
  <si>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</si>
  <si>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</si>
  <si>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</si>
  <si>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</si>
  <si>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</si>
  <si>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</si>
  <si>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</si>
  <si>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</si>
  <si>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</si>
  <si>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</si>
  <si>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</si>
  <si>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</si>
  <si>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</si>
  <si>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</si>
  <si>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</si>
  <si>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</si>
  <si>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</si>
  <si>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</si>
  <si>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</si>
  <si>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</si>
  <si>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</si>
  <si>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</si>
  <si>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</si>
  <si>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</si>
  <si>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</si>
  <si>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</si>
  <si>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</si>
  <si>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</si>
  <si>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</si>
  <si>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</si>
  <si>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</si>
  <si>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</si>
  <si>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</si>
  <si>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</si>
  <si>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</si>
  <si>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</si>
  <si>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</si>
  <si>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</si>
  <si>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</si>
  <si>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</si>
  <si>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</si>
  <si>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</si>
  <si>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</si>
  <si>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</si>
  <si>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</si>
  <si>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</si>
  <si>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</si>
  <si>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</si>
  <si>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</si>
  <si>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</si>
  <si>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</si>
  <si>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</si>
  <si>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</si>
  <si>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</si>
  <si>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</si>
  <si>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</si>
  <si>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</si>
  <si>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</si>
  <si>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</si>
  <si>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</si>
  <si>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</si>
  <si>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</si>
  <si>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</si>
  <si>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</si>
  <si>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</si>
  <si>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</si>
  <si>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</si>
  <si>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</si>
  <si>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</si>
  <si>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</si>
  <si>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</si>
  <si>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</si>
  <si>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</si>
  <si>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</si>
  <si>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</si>
  <si>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</si>
  <si>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</si>
  <si>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</si>
  <si>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</si>
  <si>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</si>
  <si>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</si>
  <si>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</si>
  <si>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</si>
  <si>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</si>
  <si>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</si>
  <si>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</si>
  <si>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</si>
  <si>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</si>
  <si>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</si>
  <si>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</si>
  <si>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</si>
  <si>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</si>
  <si>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</si>
  <si>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</si>
  <si>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</si>
  <si>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</si>
  <si>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</si>
  <si>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</si>
  <si>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</si>
  <si>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</si>
  <si>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</si>
  <si>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</si>
  <si>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</si>
  <si>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</si>
  <si>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</si>
  <si>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</si>
  <si>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</si>
  <si>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</si>
  <si>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</si>
  <si>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</si>
  <si>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</si>
  <si>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</si>
  <si>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</si>
  <si>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</si>
  <si>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</si>
  <si>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</si>
  <si>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</si>
  <si>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</si>
  <si>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</si>
  <si>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</si>
  <si>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</si>
  <si>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</si>
  <si>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</si>
  <si>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</si>
  <si>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</si>
  <si>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</si>
  <si>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</si>
  <si>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</si>
  <si>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</si>
  <si>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</si>
  <si>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</si>
  <si>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</si>
  <si>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</si>
  <si>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</si>
  <si>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</si>
  <si>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</si>
  <si>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</si>
  <si>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</si>
  <si>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</si>
  <si>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</si>
  <si>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</si>
  <si>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</si>
  <si>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</si>
  <si>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</si>
  <si>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</si>
  <si>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</si>
  <si>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</si>
  <si>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</si>
  <si>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</si>
  <si>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</si>
  <si>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</si>
  <si>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</si>
  <si>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</si>
  <si>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</si>
  <si>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</si>
  <si>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</si>
  <si>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</si>
  <si>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</si>
  <si>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</si>
  <si>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</si>
  <si>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</si>
  <si>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</si>
  <si>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</si>
  <si>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</si>
  <si>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</si>
  <si>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</si>
  <si>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</si>
  <si>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</si>
  <si>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</si>
  <si>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</si>
  <si>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</si>
  <si>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</si>
  <si>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</si>
  <si>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</si>
  <si>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</si>
  <si>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</si>
  <si>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</si>
  <si>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</si>
  <si>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</si>
  <si>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</si>
  <si>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</si>
  <si>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</si>
  <si>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</si>
  <si>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</si>
  <si>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</si>
  <si>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</si>
  <si>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</si>
  <si>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</si>
  <si>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</si>
  <si>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</si>
  <si>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</si>
  <si>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</si>
  <si>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</si>
  <si>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</si>
  <si>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</si>
  <si>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</si>
  <si>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</si>
  <si>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</si>
  <si>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</si>
  <si>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</si>
  <si>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</si>
  <si>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</si>
  <si>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</si>
  <si>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</si>
  <si>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</si>
  <si>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</si>
  <si>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</si>
  <si>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</si>
  <si>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</si>
  <si>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</si>
  <si>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</si>
  <si>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</si>
  <si>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</si>
  <si>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</si>
  <si>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</si>
  <si>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</si>
  <si>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</si>
  <si>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</si>
  <si>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</si>
  <si>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</si>
  <si>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</si>
  <si>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</si>
  <si>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</si>
  <si>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</si>
  <si>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</si>
  <si>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</si>
  <si>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</si>
  <si>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</si>
  <si>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</si>
  <si>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</si>
  <si>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</si>
  <si>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</si>
  <si>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</si>
  <si>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</si>
  <si>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</si>
  <si>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</si>
  <si>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</si>
  <si>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</si>
  <si>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</si>
  <si>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</si>
  <si>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</si>
  <si>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</si>
  <si>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</si>
  <si>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</si>
  <si>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</si>
  <si>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</si>
  <si>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</si>
  <si>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</si>
  <si>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</si>
  <si>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</si>
  <si>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</si>
  <si>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</si>
  <si>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</si>
  <si>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</si>
  <si>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</si>
  <si>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</si>
  <si>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</si>
  <si>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</si>
  <si>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</si>
  <si>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</si>
  <si>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</si>
  <si>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</si>
  <si>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</si>
  <si>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</si>
  <si>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</si>
  <si>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</si>
  <si>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</si>
  <si>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</si>
  <si>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</si>
  <si>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</si>
  <si>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</si>
  <si>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</si>
  <si>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</si>
  <si>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</si>
  <si>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</si>
  <si>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</si>
  <si>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</si>
  <si>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</si>
  <si>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</si>
  <si>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</si>
  <si>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</si>
  <si>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</si>
  <si>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</si>
  <si>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</si>
  <si>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</si>
  <si>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</si>
  <si>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</si>
  <si>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</si>
  <si>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</si>
  <si>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</si>
  <si>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</si>
  <si>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</si>
  <si>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</si>
  <si>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</si>
  <si>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</si>
  <si>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</si>
  <si>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</si>
  <si>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</si>
  <si>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</si>
  <si>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</si>
  <si>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</si>
  <si>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</si>
  <si>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</si>
  <si>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</si>
  <si>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</si>
  <si>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</si>
  <si>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</si>
  <si>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</si>
  <si>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</si>
  <si>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</si>
  <si>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</si>
  <si>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</si>
  <si>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</si>
  <si>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</si>
  <si>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</si>
  <si>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</si>
  <si>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</si>
  <si>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</si>
  <si>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</si>
  <si>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</si>
  <si>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</si>
  <si>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</si>
  <si>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</si>
  <si>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</si>
  <si>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</si>
  <si>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</si>
  <si>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</si>
  <si>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</si>
  <si>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</si>
  <si>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</si>
  <si>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</si>
  <si>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</si>
  <si>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</si>
  <si>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</si>
  <si>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</si>
  <si>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</si>
  <si>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</si>
  <si>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</si>
  <si>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</si>
  <si>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</si>
  <si>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</si>
  <si>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</si>
  <si>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</si>
  <si>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</si>
  <si>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</si>
  <si>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</si>
  <si>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</si>
  <si>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</si>
  <si>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</si>
  <si>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</si>
  <si>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</si>
  <si>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</si>
  <si>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</si>
  <si>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</si>
  <si>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</si>
  <si>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</si>
  <si>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</si>
  <si>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</si>
  <si>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</si>
  <si>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</si>
  <si>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</si>
  <si>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</si>
  <si>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</si>
  <si>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</si>
  <si>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</si>
  <si>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</si>
  <si>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</si>
  <si>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</si>
  <si>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</si>
  <si>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</si>
  <si>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</si>
  <si>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</si>
  <si>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</si>
  <si>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</si>
  <si>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</si>
  <si>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</si>
  <si>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</si>
  <si>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</si>
  <si>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</si>
  <si>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</si>
  <si>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</si>
  <si>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</si>
  <si>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</si>
  <si>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</si>
  <si>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</si>
  <si>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</si>
  <si>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</si>
  <si>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</si>
  <si>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</si>
  <si>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</si>
  <si>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</si>
  <si>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</si>
  <si>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</si>
  <si>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</si>
  <si>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</si>
  <si>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</si>
  <si>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</si>
  <si>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</si>
  <si>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</si>
  <si>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</si>
  <si>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</si>
  <si>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</si>
  <si>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</si>
  <si>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</si>
  <si>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</si>
  <si>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</si>
  <si>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</si>
  <si>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</si>
  <si>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</si>
  <si>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</si>
  <si>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</si>
  <si>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</si>
  <si>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</si>
  <si>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</si>
  <si>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</si>
  <si>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</si>
  <si>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</si>
  <si>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</si>
  <si>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</si>
  <si>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</si>
  <si>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</si>
  <si>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</si>
  <si>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</si>
  <si>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</si>
  <si>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</si>
  <si>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</si>
  <si>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</si>
  <si>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</si>
  <si>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</si>
  <si>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</si>
  <si>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</si>
  <si>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</si>
  <si>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</si>
  <si>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</si>
  <si>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</si>
  <si>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</si>
  <si>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</si>
  <si>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</si>
  <si>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</si>
  <si>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</si>
  <si>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</si>
  <si>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</si>
  <si>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</si>
  <si>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</si>
  <si>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</si>
  <si>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</si>
  <si>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</si>
  <si>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</si>
  <si>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</si>
  <si>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</si>
  <si>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</si>
  <si>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</si>
  <si>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</si>
  <si>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</si>
  <si>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</si>
  <si>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</si>
  <si>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</si>
  <si>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</si>
  <si>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</si>
  <si>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</si>
  <si>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</si>
  <si>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</si>
  <si>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</si>
  <si>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</si>
  <si>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</si>
  <si>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</si>
  <si>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</si>
  <si>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</si>
  <si>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</si>
  <si>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</si>
  <si>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</si>
  <si>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</si>
  <si>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</si>
  <si>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</si>
  <si>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</si>
  <si>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</si>
  <si>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</si>
  <si>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</si>
  <si>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</si>
  <si>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</si>
  <si>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</si>
  <si>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</si>
  <si>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</si>
  <si>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</si>
  <si>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</si>
  <si>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</si>
  <si>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</si>
  <si>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</si>
  <si>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</si>
  <si>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</si>
  <si>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</si>
  <si>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</si>
  <si>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</si>
  <si>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</si>
  <si>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</si>
  <si>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</si>
  <si>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</si>
  <si>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</si>
  <si>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</si>
  <si>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</si>
  <si>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</si>
  <si>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</si>
  <si>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</si>
  <si>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</si>
  <si>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</si>
  <si>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</si>
  <si>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</si>
  <si>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</si>
  <si>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</si>
  <si>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</si>
  <si>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</si>
  <si>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</si>
  <si>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</si>
  <si>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</si>
  <si>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</si>
  <si>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</si>
  <si>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</si>
  <si>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</si>
  <si>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</si>
  <si>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</si>
  <si>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</si>
  <si>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</si>
  <si>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</si>
  <si>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</si>
  <si>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</si>
  <si>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</si>
  <si>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</si>
  <si>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</si>
  <si>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</si>
  <si>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</si>
  <si>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</si>
  <si>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</si>
  <si>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</si>
  <si>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</si>
  <si>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</si>
  <si>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</si>
  <si>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</si>
  <si>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</si>
  <si>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</si>
  <si>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</si>
  <si>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</si>
  <si>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</si>
  <si>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</si>
  <si>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</si>
  <si>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</si>
  <si>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</si>
  <si>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</si>
  <si>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</si>
  <si>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</si>
  <si>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</si>
  <si>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</si>
  <si>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</si>
  <si>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</si>
  <si>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</si>
  <si>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</si>
  <si>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</si>
  <si>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</si>
  <si>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</si>
  <si>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</si>
  <si>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</si>
  <si>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</si>
  <si>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</si>
  <si>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</si>
  <si>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</si>
  <si>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</si>
  <si>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</si>
  <si>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</si>
  <si>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</si>
  <si>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</si>
  <si>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</si>
  <si>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</si>
  <si>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</si>
  <si>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</si>
  <si>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</si>
  <si>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</si>
  <si>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</si>
  <si>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</si>
  <si>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</si>
  <si>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</si>
  <si>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</si>
  <si>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</si>
  <si>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</si>
  <si>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</si>
  <si>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</si>
  <si>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</si>
  <si>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</si>
  <si>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</si>
  <si>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</si>
  <si>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</si>
  <si>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</si>
  <si>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</si>
  <si>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</si>
  <si>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</si>
  <si>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</si>
  <si>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</si>
  <si>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</si>
  <si>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</si>
  <si>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</si>
  <si>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</si>
  <si>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</si>
  <si>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</si>
  <si>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</si>
  <si>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</si>
  <si>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</si>
  <si>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</si>
  <si>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</si>
  <si>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</si>
  <si>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</si>
  <si>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</si>
  <si>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</si>
  <si>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</si>
  <si>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</si>
  <si>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</si>
  <si>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</si>
  <si>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</si>
  <si>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</si>
  <si>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</si>
  <si>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</si>
  <si>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</si>
  <si>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</si>
  <si>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</si>
  <si>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</si>
  <si>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</si>
  <si>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</si>
  <si>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</si>
  <si>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</si>
  <si>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</si>
  <si>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</si>
  <si>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</si>
  <si>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</si>
  <si>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</si>
  <si>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</si>
  <si>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</si>
  <si>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</si>
  <si>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</si>
  <si>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</si>
  <si>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</si>
  <si>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</si>
  <si>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</si>
  <si>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</si>
  <si>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</si>
  <si>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</si>
  <si>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</si>
  <si>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</si>
  <si>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</si>
  <si>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</si>
  <si>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</si>
  <si>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</si>
  <si>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</si>
  <si>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</si>
  <si>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</si>
  <si>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</si>
  <si>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</si>
  <si>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</si>
  <si>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</si>
  <si>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</si>
  <si>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</si>
  <si>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</si>
  <si>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</si>
  <si>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</si>
  <si>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</si>
  <si>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</si>
  <si>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</si>
  <si>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</si>
  <si>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</si>
  <si>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</si>
  <si>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</si>
  <si>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</si>
  <si>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</si>
  <si>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</si>
  <si>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</si>
  <si>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</si>
  <si>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</si>
  <si>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</si>
  <si>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</si>
  <si>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</si>
  <si>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</si>
  <si>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</si>
  <si>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</si>
  <si>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</si>
  <si>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</si>
  <si>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</si>
  <si>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</si>
  <si>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</si>
  <si>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</si>
  <si>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</si>
  <si>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</si>
  <si>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</si>
  <si>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</si>
  <si>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</si>
  <si>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</si>
  <si>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</si>
  <si>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</si>
  <si>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</si>
  <si>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</si>
  <si>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</si>
  <si>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</si>
  <si>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</si>
  <si>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</si>
  <si>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</si>
  <si>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</si>
  <si>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</si>
  <si>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</si>
  <si>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</si>
  <si>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</si>
  <si>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</si>
  <si>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</si>
  <si>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</si>
  <si>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</si>
  <si>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</si>
  <si>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</si>
  <si>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</si>
  <si>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</si>
  <si>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</si>
  <si>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</si>
  <si>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</si>
  <si>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</si>
  <si>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</si>
  <si>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</si>
  <si>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</si>
  <si>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</si>
  <si>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</si>
  <si>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</si>
  <si>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</si>
  <si>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</si>
  <si>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</si>
  <si>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</si>
  <si>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</si>
  <si>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</si>
  <si>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</si>
  <si>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</si>
  <si>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</si>
  <si>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</si>
  <si>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</si>
  <si>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</si>
  <si>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</si>
  <si>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</si>
  <si>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</si>
  <si>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</si>
  <si>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</si>
  <si>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</si>
  <si>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</si>
  <si>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</si>
  <si>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</si>
  <si>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</si>
  <si>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</si>
  <si>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</si>
  <si>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</si>
  <si>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</si>
  <si>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</si>
  <si>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</si>
  <si>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</si>
  <si>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</si>
  <si>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</si>
  <si>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</si>
  <si>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</si>
  <si>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</si>
  <si>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</si>
  <si>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</si>
  <si>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</si>
  <si>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</si>
  <si>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</si>
  <si>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</si>
  <si>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</si>
  <si>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</si>
  <si>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</si>
  <si>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</si>
  <si>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</si>
  <si>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</si>
  <si>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</si>
  <si>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</si>
  <si>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</si>
  <si>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</si>
  <si>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</si>
  <si>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</si>
  <si>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</si>
  <si>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</si>
  <si>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</si>
  <si>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</si>
  <si>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</si>
  <si>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</si>
  <si>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</si>
  <si>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</si>
  <si>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</si>
  <si>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</si>
  <si>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</si>
  <si>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</si>
  <si>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</si>
  <si>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</si>
  <si>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</si>
  <si>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</si>
  <si>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</si>
  <si>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</si>
  <si>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</si>
  <si>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</si>
  <si>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</si>
  <si>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</si>
  <si>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</si>
  <si>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</si>
  <si>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</si>
  <si>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</si>
  <si>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</si>
  <si>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</si>
  <si>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</si>
  <si>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</si>
  <si>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</si>
  <si>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</si>
  <si>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</si>
  <si>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</si>
  <si>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</si>
  <si>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</si>
  <si>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</si>
  <si>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</si>
  <si>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</si>
  <si>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</si>
  <si>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</si>
  <si>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</si>
  <si>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</si>
  <si>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</si>
  <si>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</si>
  <si>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</si>
  <si>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</si>
  <si>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</si>
  <si>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</si>
  <si>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</si>
  <si>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</si>
  <si>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</si>
  <si>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</si>
  <si>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</si>
  <si>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</si>
  <si>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</si>
  <si>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</si>
  <si>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</si>
  <si>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</si>
  <si>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</si>
  <si>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</si>
  <si>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</si>
  <si>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</si>
  <si>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</si>
  <si>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</si>
  <si>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</si>
  <si>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</si>
  <si>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</si>
  <si>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</si>
  <si>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</si>
  <si>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</si>
  <si>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</si>
  <si>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</si>
  <si>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</si>
  <si>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</si>
  <si>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</si>
  <si>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</si>
  <si>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</si>
  <si>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</si>
  <si>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</si>
  <si>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</si>
  <si>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</si>
  <si>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</si>
  <si>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</si>
  <si>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</si>
  <si>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</si>
  <si>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</si>
  <si>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</si>
  <si>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</si>
  <si>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</si>
  <si>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</si>
  <si>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</si>
  <si>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</si>
  <si>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</si>
  <si>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</si>
  <si>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</si>
  <si>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</si>
  <si>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</si>
  <si>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</si>
  <si>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</si>
  <si>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</si>
  <si>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</si>
  <si>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</si>
  <si>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</si>
  <si>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</si>
  <si>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</si>
  <si>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</si>
  <si>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</si>
  <si>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</si>
  <si>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</si>
  <si>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</si>
  <si>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</si>
  <si>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</si>
  <si>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</si>
  <si>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</si>
  <si>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</si>
  <si>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</si>
  <si>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</si>
  <si>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</si>
  <si>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</si>
  <si>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</si>
  <si>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</si>
  <si>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</si>
  <si>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</si>
  <si>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</si>
  <si>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</si>
  <si>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</si>
  <si>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</si>
  <si>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</si>
  <si>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</si>
  <si>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</si>
  <si>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</si>
  <si>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</si>
  <si>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</si>
  <si>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</si>
  <si>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</si>
  <si>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</si>
  <si>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</si>
  <si>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</si>
  <si>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</si>
  <si>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</si>
  <si>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</si>
  <si>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</si>
  <si>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</si>
  <si>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</si>
  <si>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</si>
  <si>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</si>
  <si>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</si>
  <si>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</si>
  <si>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</si>
  <si>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</si>
  <si>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</si>
  <si>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</si>
  <si>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</si>
  <si>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</si>
  <si>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</si>
  <si>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</si>
  <si>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</si>
  <si>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</si>
  <si>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</si>
  <si>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</si>
  <si>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</si>
  <si>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</si>
  <si>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</si>
  <si>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</si>
  <si>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</si>
  <si>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</si>
  <si>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</si>
  <si>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</si>
  <si>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</si>
  <si>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</si>
  <si>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</si>
  <si>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</si>
  <si>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</si>
  <si>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</si>
  <si>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</si>
  <si>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</si>
  <si>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</si>
  <si>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</si>
  <si>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</si>
  <si>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</si>
  <si>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</si>
  <si>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</si>
  <si>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</si>
  <si>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</si>
  <si>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</si>
  <si>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</si>
  <si>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</si>
  <si>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</si>
  <si>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</si>
  <si>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</si>
  <si>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</si>
  <si>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</si>
  <si>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</si>
  <si>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</si>
  <si>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</si>
  <si>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</si>
  <si>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</si>
  <si>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</si>
  <si>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</si>
  <si>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</si>
  <si>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</si>
  <si>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</si>
  <si>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</si>
  <si>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</si>
  <si>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</si>
  <si>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</si>
  <si>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</si>
  <si>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</si>
  <si>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</si>
  <si>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</si>
  <si>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</si>
  <si>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</si>
  <si>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</si>
  <si>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</si>
  <si>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</si>
  <si>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</si>
  <si>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</si>
  <si>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</si>
  <si>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</si>
  <si>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</si>
  <si>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</si>
  <si>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</si>
  <si>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</si>
  <si>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</si>
  <si>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</si>
  <si>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</si>
  <si>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</si>
  <si>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</si>
  <si>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</si>
  <si>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</si>
  <si>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</si>
  <si>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</si>
  <si>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</si>
  <si>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</si>
  <si>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</si>
  <si>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</si>
  <si>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</si>
  <si>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</si>
  <si>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</si>
  <si>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</si>
  <si>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</si>
  <si>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</si>
  <si>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</si>
  <si>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</si>
  <si>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</si>
  <si>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</si>
  <si>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</si>
  <si>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</si>
  <si>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</si>
  <si>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</si>
  <si>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</si>
  <si>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</si>
  <si>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</si>
  <si>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</si>
  <si>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</si>
  <si>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</si>
  <si>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</si>
  <si>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</si>
  <si>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</si>
  <si>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</si>
  <si>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</si>
  <si>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</si>
  <si>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</si>
  <si>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</si>
  <si>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</si>
  <si>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</si>
  <si>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</si>
  <si>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</si>
  <si>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</si>
  <si>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</si>
  <si>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</si>
  <si>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</si>
  <si>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</si>
  <si>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</si>
  <si>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</si>
  <si>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</si>
  <si>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</si>
  <si>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</si>
  <si>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</si>
  <si>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</si>
  <si>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</si>
  <si>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</si>
  <si>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</si>
  <si>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</si>
  <si>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</si>
  <si>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</si>
  <si>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</si>
  <si>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</si>
  <si>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</si>
  <si>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</si>
  <si>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</si>
  <si>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</si>
  <si>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</si>
  <si>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</si>
  <si>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</si>
  <si>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</si>
  <si>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</si>
  <si>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</si>
  <si>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</si>
  <si>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</si>
  <si>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</si>
  <si>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</si>
  <si>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</si>
  <si>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</si>
  <si>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</si>
  <si>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</si>
  <si>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</si>
  <si>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</si>
  <si>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</si>
  <si>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</si>
  <si>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</si>
  <si>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</si>
  <si>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</si>
  <si>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</si>
  <si>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</si>
  <si>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</si>
  <si>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</si>
  <si>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</si>
  <si>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</si>
  <si>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</si>
  <si>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</si>
  <si>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</si>
  <si>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</si>
  <si>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</si>
  <si>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</si>
  <si>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</si>
  <si>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</si>
  <si>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</si>
  <si>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</si>
  <si>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</si>
  <si>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</si>
  <si>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</si>
  <si>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</si>
  <si>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</si>
  <si>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</si>
  <si>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</si>
  <si>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</si>
  <si>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</si>
  <si>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</si>
  <si>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</si>
  <si>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</si>
  <si>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</si>
  <si>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</si>
  <si>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</si>
  <si>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</si>
  <si>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</si>
  <si>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</si>
  <si>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</si>
  <si>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</si>
  <si>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</si>
  <si>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</si>
  <si>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</si>
  <si>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</si>
  <si>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</si>
  <si>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</si>
  <si>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</si>
  <si>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</si>
  <si>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</si>
  <si>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</si>
  <si>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</si>
  <si>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</si>
  <si>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</si>
  <si>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</si>
  <si>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</si>
  <si>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</si>
  <si>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</si>
  <si>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</si>
  <si>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</si>
  <si>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</si>
  <si>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</si>
  <si>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</si>
  <si>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</si>
  <si>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</si>
  <si>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</si>
  <si>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</si>
  <si>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</si>
  <si>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</si>
  <si>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</si>
  <si>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</si>
  <si>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</si>
  <si>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</si>
  <si>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</si>
  <si>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</si>
  <si>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</si>
  <si>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</si>
  <si>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</si>
  <si>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</si>
  <si>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</si>
  <si>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</si>
  <si>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</si>
  <si>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</si>
  <si>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</si>
  <si>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</si>
  <si>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</si>
  <si>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</si>
  <si>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</si>
  <si>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</si>
  <si>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</si>
  <si>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</si>
  <si>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</si>
  <si>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</si>
  <si>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</si>
  <si>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</si>
  <si>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</si>
  <si>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</si>
  <si>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</si>
  <si>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</si>
  <si>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</si>
  <si>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</si>
  <si>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</si>
  <si>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</si>
  <si>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</si>
  <si>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</si>
  <si>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</si>
  <si>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</si>
  <si>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</si>
  <si>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</si>
  <si>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</si>
  <si>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</si>
  <si>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</si>
  <si>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</si>
  <si>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</si>
  <si>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</si>
  <si>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</si>
  <si>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</si>
  <si>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</si>
  <si>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</si>
  <si>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</si>
  <si>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</si>
  <si>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</si>
  <si>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</si>
  <si>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</si>
  <si>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</si>
  <si>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</si>
  <si>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</si>
  <si>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</si>
  <si>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</si>
  <si>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</si>
  <si>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</si>
  <si>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</si>
  <si>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</si>
  <si>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</si>
  <si>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</si>
  <si>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</si>
  <si>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</si>
  <si>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</si>
  <si>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</si>
  <si>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</si>
  <si>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</si>
  <si>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</si>
  <si>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</si>
  <si>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</si>
  <si>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</si>
  <si>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</si>
  <si>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</si>
  <si>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</si>
  <si>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</si>
  <si>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</si>
  <si>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</si>
  <si>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</si>
  <si>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</si>
  <si>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</si>
  <si>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</si>
  <si>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</si>
  <si>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</si>
  <si>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</si>
  <si>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</si>
  <si>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</si>
  <si>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</si>
  <si>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</si>
  <si>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</si>
  <si>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</si>
  <si>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</si>
  <si>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</si>
  <si>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</si>
  <si>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</si>
  <si>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</si>
  <si>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</si>
  <si>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</si>
  <si>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</si>
  <si>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</si>
  <si>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</si>
  <si>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</si>
  <si>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</si>
  <si>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</si>
  <si>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</si>
  <si>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</si>
  <si>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</si>
  <si>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</si>
  <si>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</si>
  <si>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</si>
  <si>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</si>
  <si>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</si>
  <si>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</si>
  <si>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</si>
  <si>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</si>
  <si>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</si>
  <si>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</si>
  <si>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</si>
  <si>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</si>
  <si>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</si>
  <si>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</si>
  <si>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</si>
  <si>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</si>
  <si>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</si>
  <si>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</si>
  <si>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</si>
  <si>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</si>
  <si>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</si>
  <si>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</si>
  <si>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</si>
  <si>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</si>
  <si>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</si>
  <si>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</si>
  <si>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</si>
  <si>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</si>
  <si>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</si>
  <si>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</si>
  <si>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</si>
  <si>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</si>
  <si>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</si>
  <si>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</si>
  <si>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</si>
  <si>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</si>
  <si>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</si>
  <si>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</si>
  <si>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</si>
  <si>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</si>
  <si>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</si>
  <si>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</si>
  <si>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</si>
  <si>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</si>
  <si>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</si>
  <si>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</si>
  <si>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</si>
  <si>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</si>
  <si>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</si>
  <si>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</si>
  <si>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</si>
  <si>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</si>
  <si>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</si>
  <si>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</si>
  <si>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</si>
  <si>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</si>
  <si>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</si>
  <si>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</si>
  <si>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</si>
  <si>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</si>
  <si>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</si>
  <si>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</si>
  <si>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</si>
  <si>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</si>
  <si>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</si>
  <si>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</si>
  <si>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</si>
  <si>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</si>
  <si>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</si>
  <si>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</si>
  <si>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</si>
  <si>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</si>
  <si>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</si>
  <si>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</si>
  <si>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</si>
  <si>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</si>
  <si>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</si>
  <si>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</si>
  <si>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</si>
  <si>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</si>
  <si>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</si>
  <si>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</si>
  <si>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</si>
  <si>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</si>
  <si>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</si>
  <si>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</si>
  <si>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</si>
  <si>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</si>
  <si>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</si>
  <si>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</si>
  <si>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</si>
  <si>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</si>
  <si>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</si>
  <si>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</si>
  <si>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</si>
  <si>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</si>
  <si>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</si>
  <si>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</si>
  <si>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</si>
  <si>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</si>
  <si>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</si>
  <si>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</si>
  <si>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</si>
  <si>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</si>
  <si>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</si>
  <si>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</si>
  <si>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</si>
  <si>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</si>
  <si>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</si>
  <si>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</si>
  <si>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</si>
  <si>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</si>
  <si>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</si>
  <si>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</si>
  <si>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</si>
  <si>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</si>
  <si>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</si>
  <si>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</si>
  <si>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</si>
  <si>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</si>
  <si>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</si>
  <si>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</si>
  <si>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</si>
  <si>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</si>
  <si>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</si>
  <si>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</si>
  <si>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</si>
  <si>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</si>
  <si>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</si>
  <si>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</si>
  <si>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</si>
  <si>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</si>
  <si>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</si>
  <si>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</si>
  <si>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</si>
  <si>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</si>
  <si>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</si>
  <si>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</si>
  <si>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</si>
  <si>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</si>
  <si>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</si>
  <si>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</si>
  <si>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</si>
  <si>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</si>
  <si>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</si>
  <si>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</si>
  <si>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</si>
  <si>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</si>
  <si>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</si>
  <si>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</si>
  <si>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</si>
  <si>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</si>
  <si>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</si>
  <si>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</si>
  <si>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</si>
  <si>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</si>
  <si>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</si>
  <si>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</si>
  <si>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</si>
  <si>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</si>
  <si>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</si>
  <si>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</si>
  <si>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</si>
  <si>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</si>
  <si>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</si>
  <si>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</si>
  <si>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</si>
  <si>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</si>
  <si>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</si>
  <si>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</si>
  <si>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</si>
  <si>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</si>
  <si>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</si>
  <si>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</si>
  <si>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</si>
  <si>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</si>
  <si>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</si>
  <si>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</si>
  <si>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</si>
  <si>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</si>
  <si>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</si>
  <si>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</si>
  <si>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</si>
  <si>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</si>
  <si>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</si>
  <si>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</si>
  <si>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</si>
  <si>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</si>
  <si>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</si>
  <si>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</si>
  <si>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</si>
  <si>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</si>
  <si>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</si>
  <si>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</si>
  <si>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</si>
  <si>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</si>
  <si>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</si>
  <si>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</si>
  <si>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</si>
  <si>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</si>
  <si>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</si>
  <si>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</si>
  <si>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</si>
  <si>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</si>
  <si>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</si>
  <si>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</si>
  <si>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</si>
  <si>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</si>
  <si>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</si>
  <si>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</si>
  <si>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</si>
  <si>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</si>
  <si>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</si>
  <si>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</si>
  <si>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</si>
  <si>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</si>
  <si>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</si>
  <si>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</si>
  <si>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</si>
  <si>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</si>
  <si>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</si>
  <si>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</si>
  <si>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</si>
  <si>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</si>
  <si>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</si>
  <si>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</si>
  <si>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</si>
  <si>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</si>
  <si>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</si>
  <si>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</si>
  <si>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</si>
  <si>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</si>
  <si>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</si>
  <si>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</si>
  <si>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</si>
  <si>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</si>
  <si>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</si>
  <si>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</si>
  <si>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</si>
  <si>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</si>
  <si>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</si>
  <si>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</si>
  <si>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</si>
  <si>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</si>
  <si>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</si>
  <si>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</si>
  <si>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</si>
  <si>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</si>
  <si>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</si>
  <si>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</si>
  <si>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</si>
  <si>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</si>
  <si>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</si>
  <si>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</si>
  <si>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</si>
  <si>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</si>
  <si>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</si>
  <si>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</si>
  <si>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</si>
  <si>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</si>
  <si>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</si>
  <si>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</si>
  <si>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</si>
  <si>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</si>
  <si>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</si>
  <si>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</si>
  <si>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</si>
  <si>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</si>
  <si>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</si>
  <si>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</si>
  <si>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</si>
  <si>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</si>
  <si>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</si>
  <si>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</si>
  <si>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</si>
  <si>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</si>
  <si>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</si>
  <si>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</si>
  <si>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</si>
  <si>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</si>
  <si>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</si>
  <si>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</si>
  <si>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</si>
  <si>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</si>
  <si>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</si>
  <si>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</si>
  <si>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</si>
  <si>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</si>
  <si>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</si>
  <si>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</si>
  <si>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</si>
  <si>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</si>
  <si>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</si>
  <si>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</si>
  <si>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</si>
  <si>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</si>
  <si>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</si>
  <si>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</si>
  <si>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</si>
  <si>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</si>
  <si>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</si>
  <si>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</si>
  <si>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</si>
  <si>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</si>
  <si>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</si>
  <si>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</si>
  <si>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</si>
  <si>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</si>
  <si>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</si>
  <si>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</si>
  <si>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</si>
  <si>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</si>
  <si>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</si>
  <si>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</si>
  <si>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</si>
  <si>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</si>
  <si>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</si>
  <si>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</si>
  <si>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</si>
  <si>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</si>
  <si>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</si>
  <si>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</si>
  <si>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</si>
  <si>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</si>
  <si>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</si>
  <si>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</si>
  <si>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</si>
  <si>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</si>
  <si>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</si>
  <si>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</si>
  <si>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</si>
  <si>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</si>
  <si>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</si>
  <si>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</si>
  <si>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</si>
  <si>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</si>
  <si>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</si>
  <si>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</si>
  <si>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</si>
  <si>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</si>
  <si>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</si>
  <si>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</si>
  <si>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</si>
  <si>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</si>
  <si>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</si>
  <si>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</si>
  <si>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</si>
  <si>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</si>
  <si>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</si>
  <si>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</si>
  <si>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</si>
  <si>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</si>
  <si>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</si>
  <si>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</si>
  <si>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</si>
  <si>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</si>
  <si>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</si>
  <si>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</si>
  <si>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</si>
  <si>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</si>
  <si>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</si>
  <si>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</si>
  <si>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</si>
  <si>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</si>
  <si>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</si>
  <si>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</si>
  <si>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</si>
  <si>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</si>
  <si>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</si>
  <si>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</si>
  <si>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</si>
  <si>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</si>
  <si>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</si>
  <si>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</si>
  <si>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</si>
  <si>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</si>
  <si>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</si>
  <si>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</si>
  <si>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</si>
  <si>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</si>
  <si>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</si>
  <si>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</si>
  <si>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</si>
  <si>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</si>
  <si>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</si>
  <si>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</si>
  <si>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</si>
  <si>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</si>
  <si>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</si>
  <si>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</si>
  <si>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</si>
  <si>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</si>
  <si>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</si>
  <si>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</si>
  <si>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</si>
  <si>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</si>
  <si>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</si>
  <si>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</si>
  <si>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</si>
  <si>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</si>
  <si>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</si>
  <si>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</si>
  <si>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</si>
  <si>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</si>
  <si>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</si>
  <si>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</si>
  <si>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</si>
  <si>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</si>
  <si>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</si>
  <si>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</si>
  <si>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</si>
  <si>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</si>
  <si>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</si>
  <si>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</si>
  <si>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</si>
  <si>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</si>
  <si>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</si>
  <si>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</si>
  <si>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</si>
  <si>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</si>
  <si>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</si>
  <si>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</si>
  <si>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</si>
  <si>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</si>
  <si>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</si>
  <si>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</si>
  <si>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</si>
  <si>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</si>
  <si>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</si>
  <si>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</si>
  <si>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</si>
  <si>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</si>
  <si>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</si>
  <si>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</si>
  <si>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</si>
  <si>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</si>
  <si>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</si>
  <si>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</si>
  <si>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</si>
  <si>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</si>
  <si>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</si>
  <si>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</si>
  <si>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</si>
  <si>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</si>
  <si>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</si>
  <si>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</si>
  <si>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</si>
  <si>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</si>
  <si>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</si>
  <si>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</si>
  <si>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</si>
  <si>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</si>
  <si>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</si>
  <si>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</si>
  <si>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</si>
  <si>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</si>
  <si>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</si>
  <si>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</si>
  <si>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</si>
  <si>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</si>
  <si>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</si>
  <si>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</si>
  <si>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</si>
  <si>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</si>
  <si>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</si>
  <si>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</si>
  <si>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</si>
  <si>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</si>
  <si>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</si>
  <si>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</si>
  <si>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</si>
  <si>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</si>
  <si>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</si>
  <si>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</si>
  <si>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</si>
  <si>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</si>
  <si>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</si>
  <si>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</si>
  <si>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</si>
  <si>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</si>
  <si>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</si>
  <si>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</si>
  <si>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</si>
  <si>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</si>
  <si>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</si>
  <si>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</si>
  <si>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</si>
  <si>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</si>
  <si>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</si>
  <si>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</si>
  <si>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</si>
  <si>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</si>
  <si>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</si>
  <si>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</si>
  <si>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</si>
  <si>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</si>
  <si>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</si>
  <si>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</si>
  <si>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</si>
  <si>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</si>
  <si>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</si>
  <si>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</si>
  <si>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</si>
  <si>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</si>
  <si>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</si>
  <si>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</si>
  <si>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</si>
  <si>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</si>
  <si>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</si>
  <si>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</si>
  <si>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</si>
  <si>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</si>
  <si>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</si>
  <si>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</si>
  <si>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</si>
  <si>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</si>
  <si>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</si>
  <si>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</si>
  <si>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</si>
  <si>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</si>
  <si>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</si>
  <si>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</si>
  <si>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</si>
  <si>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</si>
  <si>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</si>
  <si>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</si>
  <si>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</si>
  <si>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</si>
  <si>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</si>
  <si>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</si>
  <si>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</si>
  <si>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</si>
  <si>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</si>
  <si>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</si>
  <si>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</si>
  <si>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</si>
  <si>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</si>
  <si>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</si>
  <si>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</si>
  <si>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</si>
  <si>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</si>
  <si>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</si>
  <si>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</si>
  <si>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</si>
  <si>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</si>
  <si>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</si>
  <si>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</si>
  <si>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</si>
  <si>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</si>
  <si>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</si>
  <si>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</si>
  <si>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</si>
  <si>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</si>
  <si>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</si>
  <si>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</si>
  <si>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</si>
  <si>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</si>
  <si>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</si>
  <si>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</si>
  <si>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</si>
  <si>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</si>
  <si>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</si>
  <si>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</si>
  <si>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</si>
  <si>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</si>
  <si>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</si>
  <si>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</si>
  <si>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</si>
  <si>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</si>
  <si>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</si>
  <si>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</si>
  <si>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</si>
  <si>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</si>
  <si>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</si>
  <si>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</si>
  <si>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</si>
  <si>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</si>
  <si>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</si>
  <si>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</si>
  <si>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</si>
  <si>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</si>
  <si>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</si>
  <si>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</si>
  <si>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</si>
  <si>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</si>
  <si>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</si>
  <si>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</si>
  <si>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</si>
  <si>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</si>
  <si>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</si>
  <si>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</si>
  <si>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</si>
  <si>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</si>
  <si>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</si>
  <si>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</si>
  <si>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</si>
  <si>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</si>
  <si>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</si>
  <si>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</si>
  <si>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</si>
  <si>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</si>
  <si>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</si>
  <si>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</si>
  <si>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</si>
  <si>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</si>
  <si>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</si>
  <si>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</si>
  <si>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</si>
  <si>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</si>
  <si>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</si>
  <si>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</si>
  <si>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</si>
  <si>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</si>
  <si>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</si>
  <si>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</si>
  <si>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</si>
  <si>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</si>
  <si>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</si>
  <si>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</si>
  <si>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</si>
  <si>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</si>
  <si>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</si>
  <si>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</si>
  <si>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</si>
  <si>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</si>
  <si>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</si>
  <si>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</si>
  <si>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</si>
  <si>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</si>
  <si>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</si>
  <si>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</si>
  <si>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</si>
  <si>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</si>
  <si>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</si>
  <si>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</si>
  <si>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</si>
  <si>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</si>
  <si>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</si>
  <si>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</si>
  <si>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</si>
  <si>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</si>
  <si>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</si>
  <si>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</si>
  <si>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</si>
  <si>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</si>
  <si>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</si>
  <si>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</si>
  <si>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</si>
  <si>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</si>
  <si>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</si>
  <si>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</si>
  <si>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</si>
  <si>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</si>
  <si>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</si>
  <si>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</si>
  <si>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</si>
  <si>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</si>
  <si>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</si>
  <si>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</si>
  <si>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</si>
  <si>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</si>
  <si>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</si>
  <si>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</si>
  <si>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</si>
  <si>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</si>
  <si>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</si>
  <si>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</si>
  <si>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</si>
  <si>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</si>
  <si>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</si>
  <si>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</si>
  <si>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</si>
  <si>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</si>
  <si>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</si>
  <si>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</si>
  <si>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</si>
  <si>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</si>
  <si>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</si>
  <si>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</si>
  <si>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</si>
  <si>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</si>
  <si>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</si>
  <si>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</si>
  <si>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</si>
  <si>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</si>
  <si>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</si>
  <si>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</si>
  <si>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</si>
  <si>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</si>
  <si>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</si>
  <si>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</si>
  <si>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</si>
  <si>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</si>
  <si>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</si>
  <si>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</si>
  <si>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</si>
  <si>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</si>
  <si>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</si>
  <si>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</si>
  <si>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</si>
  <si>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</si>
  <si>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</si>
  <si>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</si>
  <si>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</si>
  <si>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</si>
  <si>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</si>
  <si>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</si>
  <si>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</si>
  <si>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</si>
  <si>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</si>
  <si>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</si>
  <si>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</si>
  <si>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</si>
  <si>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</si>
  <si>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</si>
  <si>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</si>
  <si>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</si>
  <si>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</si>
  <si>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</si>
  <si>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</si>
  <si>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</si>
  <si>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</si>
  <si>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</si>
  <si>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</si>
  <si>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</si>
  <si>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</si>
  <si>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</si>
  <si>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</si>
  <si>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</si>
  <si>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</si>
  <si>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</si>
  <si>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</si>
  <si>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</si>
  <si>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</si>
  <si>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</si>
  <si>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</si>
  <si>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</si>
  <si>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</si>
  <si>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</si>
  <si>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</si>
  <si>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</si>
  <si>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</si>
  <si>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</si>
  <si>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</si>
  <si>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</si>
  <si>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</si>
  <si>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</si>
  <si>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</si>
  <si>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</si>
  <si>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</si>
  <si>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</si>
  <si>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</si>
  <si>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</si>
  <si>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</si>
  <si>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</si>
  <si>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</si>
  <si>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</si>
  <si>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</si>
  <si>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</si>
  <si>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</si>
  <si>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</si>
  <si>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</si>
  <si>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</si>
  <si>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</si>
  <si>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</si>
  <si>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</si>
  <si>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</si>
  <si>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</si>
  <si>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</si>
  <si>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</si>
  <si>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</si>
  <si>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</si>
  <si>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</si>
  <si>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</si>
  <si>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</si>
  <si>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</si>
  <si>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</si>
  <si>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</si>
  <si>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</si>
  <si>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</si>
  <si>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</si>
  <si>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</si>
  <si>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</si>
  <si>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</si>
  <si>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</si>
  <si>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</si>
  <si>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</si>
  <si>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</si>
  <si>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</si>
  <si>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</si>
  <si>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</si>
  <si>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</si>
  <si>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</si>
  <si>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</si>
  <si>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</si>
  <si>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</si>
  <si>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</si>
  <si>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</si>
  <si>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</si>
  <si>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</si>
  <si>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</si>
  <si>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</si>
  <si>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</si>
  <si>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</si>
  <si>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</si>
  <si>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</si>
  <si>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</si>
  <si>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</si>
  <si>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</si>
  <si>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</si>
  <si>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</si>
  <si>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</si>
  <si>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</si>
  <si>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</si>
  <si>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</si>
  <si>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</si>
  <si>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</si>
  <si>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</si>
  <si>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</si>
  <si>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</si>
  <si>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</si>
  <si>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</si>
  <si>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</si>
  <si>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</si>
  <si>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</si>
  <si>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</si>
  <si>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</si>
  <si>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</si>
  <si>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</si>
  <si>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</si>
  <si>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</si>
  <si>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</si>
  <si>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</si>
  <si>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</si>
  <si>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</si>
  <si>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</si>
  <si>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</si>
  <si>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</si>
  <si>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</si>
  <si>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</si>
  <si>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</si>
  <si>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</si>
  <si>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</si>
  <si>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</si>
  <si>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</si>
  <si>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</si>
  <si>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</si>
  <si>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</si>
  <si>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</si>
  <si>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</si>
  <si>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</si>
  <si>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</si>
  <si>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</si>
  <si>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</si>
  <si>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</si>
  <si>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</si>
  <si>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</si>
  <si>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</si>
  <si>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</si>
  <si>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</si>
  <si>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</si>
  <si>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</si>
  <si>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</si>
  <si>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</si>
  <si>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</si>
  <si>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</si>
  <si>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</si>
  <si>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</si>
  <si>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</si>
  <si>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</si>
  <si>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</si>
  <si>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</si>
  <si>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</si>
  <si>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</si>
  <si>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</si>
  <si>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</si>
  <si>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</si>
  <si>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</si>
  <si>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</si>
  <si>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</si>
  <si>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</si>
  <si>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</si>
  <si>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</si>
  <si>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</si>
  <si>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</si>
  <si>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</si>
  <si>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</si>
  <si>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</si>
  <si>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</si>
  <si>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</si>
  <si>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</si>
  <si>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</si>
  <si>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</si>
  <si>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</si>
  <si>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</si>
  <si>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</si>
  <si>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</si>
  <si>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</si>
  <si>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</si>
  <si>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</si>
  <si>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</si>
  <si>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</si>
  <si>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</si>
  <si>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</si>
  <si>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</si>
  <si>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</si>
  <si>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</si>
  <si>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</si>
  <si>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</si>
  <si>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</si>
  <si>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</si>
  <si>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</si>
  <si>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</si>
  <si>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</si>
  <si>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</si>
  <si>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</si>
  <si>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</si>
  <si>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</si>
  <si>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</si>
  <si>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</si>
  <si>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</si>
  <si>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</si>
  <si>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</si>
  <si>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</si>
  <si>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</si>
  <si>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</si>
  <si>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</si>
  <si>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</si>
  <si>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</si>
  <si>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</si>
  <si>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</si>
  <si>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</si>
  <si>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</si>
  <si>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</si>
  <si>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</si>
  <si>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</si>
  <si>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</si>
  <si>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</si>
  <si>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</si>
  <si>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</si>
  <si>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</si>
  <si>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</si>
  <si>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</si>
  <si>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</si>
  <si>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</si>
  <si>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</si>
  <si>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</si>
  <si>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</si>
  <si>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</si>
  <si>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</si>
  <si>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</si>
  <si>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</si>
  <si>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</si>
  <si>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</si>
  <si>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</si>
  <si>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</si>
  <si>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</si>
  <si>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</si>
  <si>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</si>
  <si>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</si>
  <si>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</si>
  <si>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</si>
  <si>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</si>
  <si>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</si>
  <si>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</si>
  <si>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</si>
  <si>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</si>
  <si>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</si>
  <si>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</si>
  <si>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</si>
  <si>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</si>
  <si>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</si>
  <si>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</si>
  <si>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</si>
  <si>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</si>
  <si>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</si>
  <si>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</si>
  <si>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</si>
  <si>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</si>
  <si>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</si>
  <si>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</si>
  <si>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</si>
  <si>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</si>
  <si>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</si>
  <si>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</si>
  <si>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</si>
  <si>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</si>
  <si>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</si>
  <si>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</si>
  <si>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</si>
  <si>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</si>
  <si>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</si>
  <si>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</si>
  <si>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</si>
  <si>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</si>
  <si>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</si>
  <si>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</si>
  <si>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</si>
  <si>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</si>
  <si>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</si>
  <si>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</si>
  <si>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</si>
  <si>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</si>
  <si>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</si>
  <si>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</si>
  <si>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</si>
  <si>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</si>
  <si>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</si>
  <si>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</si>
  <si>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</si>
  <si>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</si>
  <si>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</si>
  <si>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</si>
  <si>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</si>
  <si>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</si>
  <si>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</si>
  <si>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</si>
  <si>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</si>
  <si>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</si>
  <si>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</si>
  <si>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</si>
  <si>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</si>
  <si>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</si>
  <si>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</si>
  <si>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</si>
  <si>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</si>
  <si>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</si>
  <si>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</si>
  <si>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</si>
  <si>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</si>
  <si>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</si>
  <si>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</si>
  <si>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</si>
  <si>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</si>
  <si>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</si>
  <si>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</si>
  <si>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</si>
  <si>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</si>
  <si>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</si>
  <si>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</si>
  <si>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</si>
  <si>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</si>
  <si>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</si>
  <si>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</si>
  <si>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</si>
  <si>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</si>
  <si>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</si>
  <si>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</si>
  <si>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</si>
  <si>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</si>
  <si>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</si>
  <si>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</si>
  <si>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</si>
  <si>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</si>
  <si>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</si>
  <si>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</si>
  <si>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</si>
  <si>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</si>
  <si>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</si>
  <si>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</si>
  <si>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</si>
  <si>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</si>
  <si>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</si>
  <si>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</si>
  <si>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</si>
  <si>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</si>
  <si>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</si>
  <si>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</si>
  <si>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</si>
  <si>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</si>
  <si>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</si>
  <si>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</si>
  <si>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</si>
  <si>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</si>
  <si>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</si>
  <si>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</si>
  <si>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</si>
  <si>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</si>
  <si>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</si>
  <si>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</si>
  <si>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</si>
  <si>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</si>
  <si>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</si>
  <si>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</si>
  <si>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</si>
  <si>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</si>
  <si>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</si>
  <si>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</si>
  <si>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</si>
  <si>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</si>
  <si>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</si>
  <si>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</si>
  <si>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</si>
  <si>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</si>
  <si>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</si>
  <si>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</si>
  <si>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</si>
  <si>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</si>
  <si>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</si>
  <si>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</si>
  <si>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</si>
  <si>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</si>
  <si>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</si>
  <si>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</si>
  <si>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</si>
  <si>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</si>
  <si>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</si>
  <si>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</si>
  <si>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</si>
  <si>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</si>
  <si>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</si>
  <si>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</si>
  <si>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</si>
  <si>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</si>
  <si>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</si>
  <si>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</si>
  <si>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</si>
  <si>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</si>
  <si>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</si>
  <si>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</si>
  <si>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</si>
  <si>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</si>
  <si>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</si>
  <si>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</si>
  <si>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</si>
  <si>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</si>
  <si>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</si>
  <si>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</si>
  <si>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</si>
  <si>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</si>
  <si>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</si>
  <si>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</si>
  <si>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</si>
  <si>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</si>
  <si>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</si>
  <si>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</si>
  <si>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</si>
  <si>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</si>
  <si>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</si>
  <si>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</si>
  <si>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</si>
  <si>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</si>
  <si>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</si>
  <si>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</si>
  <si>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</si>
  <si>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</si>
  <si>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</si>
  <si>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</si>
  <si>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</si>
  <si>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</si>
  <si>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</si>
  <si>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</si>
  <si>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</si>
  <si>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</si>
  <si>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</si>
  <si>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</si>
  <si>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</si>
  <si>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</si>
  <si>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</si>
  <si>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</si>
  <si>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</si>
  <si>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</si>
  <si>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</si>
  <si>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</si>
  <si>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</si>
  <si>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</si>
  <si>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</si>
  <si>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</si>
  <si>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</si>
  <si>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</si>
  <si>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</si>
  <si>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</si>
  <si>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</si>
  <si>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</si>
  <si>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</si>
  <si>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</si>
  <si>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</si>
  <si>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</si>
  <si>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</si>
  <si>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</si>
  <si>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</si>
  <si>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</si>
  <si>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</si>
  <si>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</si>
  <si>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</si>
  <si>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</si>
  <si>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</si>
  <si>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</si>
  <si>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</si>
  <si>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</si>
  <si>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</si>
  <si>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</si>
  <si>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</si>
  <si>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</si>
  <si>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</si>
  <si>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</si>
  <si>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</si>
  <si>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</si>
  <si>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</si>
  <si>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</si>
  <si>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</si>
  <si>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</si>
  <si>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</si>
  <si>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</si>
  <si>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</si>
  <si>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</si>
  <si>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</si>
  <si>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</si>
  <si>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</si>
  <si>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</si>
  <si>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</si>
  <si>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</si>
  <si>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</si>
  <si>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</si>
  <si>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</si>
  <si>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</si>
  <si>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</si>
  <si>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</si>
  <si>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</si>
  <si>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</si>
  <si>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</si>
  <si>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</si>
  <si>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</si>
  <si>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</si>
  <si>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</si>
  <si>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</si>
  <si>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</si>
  <si>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</si>
  <si>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</si>
  <si>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</si>
  <si>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</si>
  <si>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</si>
  <si>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</si>
  <si>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</si>
  <si>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</si>
  <si>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</si>
  <si>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</si>
  <si>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</si>
  <si>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</si>
  <si>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</si>
  <si>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</si>
  <si>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</si>
  <si>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</si>
  <si>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</si>
  <si>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</si>
  <si>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</si>
  <si>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</si>
  <si>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</si>
  <si>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</si>
  <si>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</si>
  <si>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</si>
  <si>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</si>
  <si>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</si>
  <si>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</si>
  <si>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</si>
  <si>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</si>
  <si>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</si>
  <si>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</si>
  <si>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</si>
  <si>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</si>
  <si>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</si>
  <si>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</si>
  <si>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</si>
  <si>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</si>
  <si>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</si>
  <si>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</si>
  <si>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</si>
  <si>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</si>
  <si>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</si>
  <si>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</si>
  <si>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</si>
  <si>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</si>
  <si>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</si>
  <si>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</si>
  <si>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</si>
  <si>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</si>
  <si>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</si>
  <si>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</si>
  <si>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</si>
  <si>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</si>
  <si>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</si>
  <si>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</si>
  <si>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</si>
  <si>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</si>
  <si>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</si>
  <si>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</si>
  <si>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</si>
  <si>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</si>
  <si>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</si>
  <si>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</si>
  <si>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</si>
  <si>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</si>
  <si>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</si>
  <si>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</si>
  <si>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</si>
  <si>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</si>
  <si>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</si>
  <si>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</si>
  <si>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</si>
  <si>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</si>
  <si>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</si>
  <si>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</si>
  <si>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</si>
  <si>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</si>
  <si>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</si>
  <si>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</si>
  <si>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</si>
  <si>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</si>
  <si>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</si>
  <si>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</si>
  <si>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</si>
  <si>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</si>
  <si>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</si>
  <si>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</si>
  <si>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</si>
  <si>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</si>
  <si>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</si>
  <si>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</si>
  <si>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</si>
  <si>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</si>
  <si>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</si>
  <si>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</si>
  <si>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</si>
  <si>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</si>
  <si>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</si>
  <si>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</si>
  <si>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</si>
  <si>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</si>
  <si>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</si>
  <si>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</si>
  <si>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</si>
  <si>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</si>
  <si>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</si>
  <si>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</si>
  <si>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</si>
  <si>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</si>
  <si>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</si>
  <si>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</si>
  <si>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</si>
  <si>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</si>
  <si>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</si>
  <si>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</si>
  <si>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</si>
  <si>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</si>
  <si>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</si>
  <si>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</si>
  <si>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</si>
  <si>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</si>
  <si>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</si>
  <si>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</si>
  <si>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</si>
  <si>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</si>
  <si>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</si>
  <si>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</si>
  <si>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</si>
  <si>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</si>
  <si>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</si>
  <si>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</si>
  <si>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</si>
  <si>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</si>
  <si>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</si>
  <si>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</si>
  <si>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</si>
  <si>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</si>
  <si>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</si>
  <si>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</si>
  <si>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</si>
  <si>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</si>
  <si>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</si>
  <si>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</si>
  <si>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</si>
  <si>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</si>
  <si>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</si>
  <si>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</si>
  <si>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</si>
  <si>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</si>
  <si>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</si>
  <si>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</si>
  <si>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</si>
  <si>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</si>
  <si>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</si>
  <si>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</si>
  <si>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</si>
  <si>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</si>
  <si>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</si>
  <si>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</si>
  <si>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</si>
  <si>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</si>
  <si>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</si>
  <si>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</si>
  <si>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</si>
  <si>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</si>
  <si>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</si>
  <si>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</si>
  <si>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</si>
  <si>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</si>
  <si>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</si>
  <si>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</si>
  <si>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</si>
  <si>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</si>
  <si>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</si>
  <si>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</si>
  <si>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</si>
  <si>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</si>
  <si>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</si>
  <si>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</si>
  <si>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</si>
  <si>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</si>
  <si>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</si>
  <si>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</si>
  <si>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</si>
  <si>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</si>
  <si>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</si>
  <si>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</si>
  <si>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</si>
  <si>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</si>
  <si>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</si>
  <si>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</si>
  <si>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</si>
  <si>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</si>
  <si>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</si>
  <si>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</si>
  <si>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</si>
  <si>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</si>
  <si>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</si>
  <si>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</si>
  <si>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</si>
  <si>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</si>
  <si>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</si>
  <si>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</si>
  <si>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</si>
  <si>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</si>
  <si>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</si>
  <si>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</si>
  <si>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</si>
  <si>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</si>
  <si>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</si>
  <si>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</si>
  <si>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</si>
  <si>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</si>
  <si>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</si>
  <si>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</si>
  <si>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</si>
  <si>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</si>
  <si>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</si>
  <si>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</si>
  <si>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</si>
  <si>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</si>
  <si>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</si>
  <si>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</si>
  <si>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</si>
  <si>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</si>
  <si>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</si>
  <si>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</si>
  <si>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</si>
  <si>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</si>
  <si>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</si>
  <si>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</si>
  <si>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</si>
  <si>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</si>
  <si>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</si>
  <si>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</si>
  <si>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</si>
  <si>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</si>
  <si>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</si>
  <si>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</si>
  <si>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</si>
  <si>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</si>
  <si>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</si>
  <si>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</si>
  <si>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</si>
  <si>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</si>
  <si>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</si>
  <si>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</si>
  <si>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</si>
  <si>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</si>
  <si>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</si>
  <si>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</si>
  <si>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</si>
  <si>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</si>
  <si>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</si>
  <si>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</si>
  <si>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</si>
  <si>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</si>
  <si>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</si>
  <si>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</si>
  <si>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</si>
  <si>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</si>
  <si>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</si>
  <si>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</si>
  <si>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</si>
  <si>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</si>
  <si>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</si>
  <si>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</si>
  <si>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</si>
  <si>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</si>
  <si>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</si>
  <si>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</si>
  <si>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</si>
  <si>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</si>
  <si>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</si>
  <si>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</si>
  <si>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</si>
  <si>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</si>
  <si>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</si>
  <si>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</si>
  <si>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</si>
  <si>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</si>
  <si>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</si>
  <si>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</si>
  <si>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</si>
  <si>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</si>
  <si>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</si>
  <si>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</si>
  <si>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</si>
  <si>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</si>
  <si>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</si>
  <si>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</si>
  <si>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</si>
  <si>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</si>
  <si>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</si>
  <si>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</si>
  <si>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</si>
  <si>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</si>
  <si>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</si>
  <si>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</si>
  <si>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</si>
  <si>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</si>
  <si>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</si>
  <si>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</si>
  <si>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</si>
  <si>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</si>
  <si>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</si>
  <si>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</si>
  <si>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</si>
  <si>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</si>
  <si>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</si>
  <si>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</si>
  <si>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</si>
  <si>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</si>
  <si>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</si>
  <si>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</si>
  <si>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</si>
  <si>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</si>
  <si>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</si>
  <si>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</si>
  <si>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</si>
  <si>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</si>
  <si>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</si>
  <si>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</si>
  <si>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</si>
  <si>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</si>
  <si>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</si>
  <si>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</si>
  <si>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</si>
  <si>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</si>
  <si>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</si>
  <si>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</si>
  <si>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</si>
  <si>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</si>
  <si>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</si>
  <si>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</si>
  <si>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</si>
  <si>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</si>
  <si>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</si>
  <si>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</si>
  <si>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</si>
  <si>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</si>
  <si>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</si>
  <si>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</si>
  <si>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</si>
  <si>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</si>
  <si>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</si>
  <si>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</si>
  <si>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</si>
  <si>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</si>
  <si>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</si>
  <si>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</si>
  <si>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</si>
  <si>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</si>
  <si>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</si>
  <si>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</si>
  <si>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</si>
  <si>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</si>
  <si>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</si>
  <si>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</si>
  <si>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</si>
  <si>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</si>
  <si>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</si>
  <si>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</si>
  <si>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</si>
  <si>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</si>
  <si>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</si>
  <si>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</si>
  <si>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</si>
  <si>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</si>
  <si>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</si>
  <si>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</si>
  <si>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</si>
  <si>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</si>
  <si>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</si>
  <si>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</si>
  <si>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</si>
  <si>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</si>
  <si>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</si>
  <si>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</si>
  <si>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</si>
  <si>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</si>
  <si>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</si>
  <si>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</si>
  <si>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</si>
  <si>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</si>
  <si>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</si>
  <si>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</si>
  <si>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</si>
  <si>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</si>
  <si>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</si>
  <si>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</si>
  <si>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</si>
  <si>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</si>
  <si>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</si>
  <si>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</si>
  <si>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</si>
  <si>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</si>
  <si>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</si>
  <si>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</si>
  <si>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</si>
  <si>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</si>
  <si>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</si>
  <si>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</si>
  <si>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</si>
  <si>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</si>
  <si>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</si>
  <si>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</si>
  <si>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</si>
  <si>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</si>
  <si>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</si>
  <si>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</si>
  <si>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</si>
  <si>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</si>
  <si>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</si>
  <si>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</si>
  <si>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</si>
  <si>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</si>
  <si>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</si>
  <si>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</si>
  <si>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</si>
  <si>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</si>
  <si>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</si>
  <si>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</si>
  <si>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</si>
  <si>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</si>
  <si>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</si>
  <si>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</si>
  <si>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</si>
  <si>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</si>
  <si>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</si>
  <si>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</si>
  <si>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</si>
  <si>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</si>
  <si>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</si>
  <si>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</si>
  <si>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</si>
  <si>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</si>
  <si>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</si>
  <si>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</si>
  <si>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</si>
  <si>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</si>
  <si>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</si>
  <si>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</si>
  <si>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</si>
  <si>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</si>
  <si>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</si>
  <si>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</si>
  <si>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</si>
  <si>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</si>
  <si>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</si>
  <si>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</si>
  <si>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</si>
  <si>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</si>
  <si>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</si>
  <si>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</si>
  <si>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</si>
  <si>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</si>
  <si>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</si>
  <si>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</si>
  <si>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</si>
  <si>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</si>
  <si>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</si>
  <si>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</si>
  <si>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</si>
  <si>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</si>
  <si>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</si>
  <si>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</si>
  <si>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</si>
  <si>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</si>
  <si>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</si>
  <si>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</si>
  <si>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</si>
  <si>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</si>
  <si>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</si>
  <si>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</si>
  <si>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</si>
  <si>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</si>
  <si>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</si>
  <si>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</si>
  <si>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</si>
  <si>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</si>
  <si>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</si>
  <si>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</si>
  <si>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</si>
  <si>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</si>
  <si>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</si>
  <si>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</si>
  <si>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</si>
  <si>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</si>
  <si>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</si>
  <si>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</si>
  <si>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</si>
  <si>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</si>
  <si>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</si>
  <si>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</si>
  <si>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</si>
  <si>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</si>
  <si>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</si>
  <si>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</si>
  <si>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</si>
  <si>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</si>
  <si>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</si>
  <si>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</si>
  <si>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</si>
  <si>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</si>
  <si>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</si>
  <si>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</si>
  <si>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</si>
  <si>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</si>
  <si>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</si>
  <si>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</si>
  <si>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</si>
  <si>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</si>
  <si>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</si>
  <si>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</si>
  <si>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</si>
  <si>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</si>
  <si>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</si>
  <si>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</si>
  <si>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</si>
  <si>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</si>
  <si>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</si>
  <si>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</si>
  <si>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</si>
  <si>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</si>
  <si>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</si>
  <si>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</si>
  <si>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</si>
  <si>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</si>
  <si>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</si>
  <si>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</si>
  <si>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</si>
  <si>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</si>
  <si>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</si>
  <si>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</si>
  <si>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</si>
  <si>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</si>
  <si>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</si>
  <si>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</si>
  <si>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</si>
  <si>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</si>
  <si>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</si>
  <si>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</si>
  <si>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</si>
  <si>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</si>
  <si>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</si>
  <si>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</si>
  <si>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</si>
  <si>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</si>
  <si>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</si>
  <si>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</si>
  <si>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</si>
  <si>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</si>
  <si>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</si>
  <si>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</si>
  <si>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</si>
  <si>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</si>
  <si>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</si>
  <si>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</si>
  <si>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</si>
  <si>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</si>
  <si>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</si>
  <si>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</si>
  <si>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</si>
  <si>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</si>
  <si>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</si>
  <si>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</si>
  <si>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</si>
  <si>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</si>
  <si>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</si>
  <si>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</si>
  <si>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</si>
  <si>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</si>
  <si>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</si>
  <si>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</si>
  <si>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</si>
  <si>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</si>
  <si>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</si>
  <si>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</si>
  <si>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</si>
  <si>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</si>
  <si>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</si>
  <si>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</si>
  <si>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</si>
  <si>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</si>
  <si>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</si>
  <si>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</si>
  <si>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</si>
  <si>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</si>
  <si>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</si>
  <si>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</si>
  <si>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</si>
  <si>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</si>
  <si>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</si>
  <si>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</si>
  <si>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</si>
  <si>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</si>
  <si>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</si>
  <si>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</si>
  <si>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</si>
  <si>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</si>
  <si>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</si>
  <si>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</si>
  <si>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</si>
  <si>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</si>
  <si>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</si>
  <si>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</si>
  <si>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</si>
  <si>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</si>
  <si>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</si>
  <si>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</si>
  <si>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</si>
  <si>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</si>
  <si>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</si>
  <si>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</si>
  <si>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</si>
  <si>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</si>
  <si>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</si>
  <si>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</si>
  <si>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</si>
  <si>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</si>
  <si>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</si>
  <si>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</si>
  <si>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</si>
  <si>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</si>
  <si>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</si>
  <si>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</si>
  <si>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</si>
  <si>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</si>
  <si>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</si>
  <si>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</si>
  <si>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</si>
  <si>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</si>
  <si>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</si>
  <si>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</si>
  <si>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</si>
  <si>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</si>
  <si>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</si>
  <si>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</si>
  <si>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</si>
  <si>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</si>
  <si>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</si>
  <si>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</si>
  <si>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</si>
  <si>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</si>
  <si>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</si>
  <si>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</si>
  <si>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</si>
  <si>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</si>
  <si>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</si>
  <si>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</si>
  <si>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</si>
  <si>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</si>
  <si>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</si>
  <si>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</si>
  <si>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</si>
  <si>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</si>
  <si>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</si>
  <si>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</si>
  <si>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</si>
  <si>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</si>
  <si>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</si>
  <si>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</si>
  <si>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</si>
  <si>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</si>
  <si>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</si>
  <si>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</si>
  <si>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</si>
  <si>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</si>
  <si>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</si>
  <si>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</si>
  <si>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</si>
  <si>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</si>
  <si>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</si>
  <si>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</si>
  <si>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</si>
  <si>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</si>
  <si>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</si>
  <si>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</si>
  <si>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</si>
  <si>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</si>
  <si>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</si>
  <si>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</si>
  <si>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</si>
  <si>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</si>
  <si>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</si>
  <si>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</si>
  <si>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</si>
  <si>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</si>
  <si>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</si>
  <si>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</si>
  <si>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</si>
  <si>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</si>
  <si>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</si>
  <si>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</si>
  <si>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</si>
  <si>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</si>
  <si>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</si>
  <si>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</si>
  <si>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</si>
  <si>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</si>
  <si>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</si>
  <si>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</si>
  <si>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</si>
  <si>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</si>
  <si>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</si>
  <si>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</si>
  <si>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</si>
  <si>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</si>
  <si>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</si>
  <si>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</si>
  <si>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</si>
  <si>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</si>
  <si>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</si>
  <si>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</si>
  <si>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</si>
  <si>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</si>
  <si>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</si>
  <si>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</si>
  <si>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</si>
  <si>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</si>
  <si>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</si>
  <si>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</si>
  <si>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</si>
  <si>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</si>
  <si>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</si>
  <si>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</si>
  <si>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</si>
  <si>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</si>
  <si>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</si>
  <si>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</si>
  <si>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</si>
  <si>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</si>
  <si>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</si>
  <si>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</si>
  <si>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</si>
  <si>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</si>
  <si>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</si>
  <si>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</si>
  <si>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</si>
  <si>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</si>
  <si>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</si>
  <si>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</si>
  <si>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</si>
  <si>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</si>
  <si>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</si>
  <si>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</si>
  <si>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</si>
  <si>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</si>
  <si>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</si>
  <si>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</si>
  <si>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</si>
  <si>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</si>
  <si>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</si>
  <si>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</si>
  <si>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</si>
  <si>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</si>
  <si>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</si>
  <si>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</si>
  <si>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</si>
  <si>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</si>
  <si>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</si>
  <si>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</si>
  <si>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</si>
  <si>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</si>
  <si>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</si>
  <si>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</si>
  <si>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</si>
  <si>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</si>
  <si>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</si>
  <si>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</si>
  <si>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</si>
  <si>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</si>
  <si>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</si>
  <si>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</si>
  <si>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</si>
  <si>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</si>
  <si>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</si>
  <si>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</si>
  <si>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</si>
  <si>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</si>
  <si>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</si>
  <si>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</si>
  <si>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</si>
  <si>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</si>
  <si>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</si>
  <si>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</si>
  <si>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</si>
  <si>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</si>
  <si>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</si>
  <si>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</si>
  <si>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</si>
  <si>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</si>
  <si>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</si>
  <si>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</si>
  <si>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</si>
  <si>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</si>
  <si>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</si>
  <si>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</si>
  <si>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</si>
  <si>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</si>
  <si>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</si>
  <si>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</si>
  <si>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</si>
  <si>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</si>
  <si>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</si>
  <si>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</si>
  <si>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</si>
  <si>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</si>
  <si>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</si>
  <si>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</si>
  <si>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</si>
  <si>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</si>
  <si>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</si>
  <si>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</si>
  <si>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</si>
  <si>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</si>
  <si>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</si>
  <si>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</si>
  <si>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</si>
  <si>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</si>
  <si>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</si>
  <si>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</si>
  <si>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</si>
  <si>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</si>
  <si>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</si>
  <si>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</si>
  <si>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</si>
  <si>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</si>
  <si>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</si>
  <si>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</si>
  <si>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</si>
  <si>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</si>
  <si>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</si>
  <si>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</si>
  <si>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</si>
  <si>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</si>
  <si>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</si>
  <si>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</si>
  <si>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</si>
  <si>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</si>
  <si>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</si>
  <si>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</si>
  <si>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</si>
  <si>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</si>
  <si>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</si>
  <si>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</si>
  <si>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</si>
  <si>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</si>
  <si>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</si>
  <si>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</si>
  <si>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</si>
  <si>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</si>
  <si>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</si>
  <si>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</si>
  <si>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</si>
  <si>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</si>
  <si>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</si>
  <si>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</si>
  <si>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</si>
  <si>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</si>
  <si>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</si>
  <si>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</si>
  <si>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</si>
  <si>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</si>
  <si>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</si>
  <si>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</si>
  <si>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</si>
  <si>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</si>
  <si>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</si>
  <si>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</si>
  <si>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</si>
  <si>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</si>
  <si>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</si>
  <si>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</si>
  <si>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</si>
  <si>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</si>
  <si>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</si>
  <si>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</si>
  <si>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</si>
  <si>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</si>
  <si>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</si>
  <si>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</si>
  <si>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</si>
  <si>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</si>
  <si>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</si>
  <si>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</si>
  <si>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</si>
  <si>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</si>
  <si>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</si>
  <si>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</si>
  <si>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</si>
  <si>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</si>
  <si>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</si>
  <si>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</si>
  <si>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</si>
  <si>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</si>
  <si>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</si>
  <si>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</si>
  <si>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</si>
  <si>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</si>
  <si>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</si>
  <si>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</si>
  <si>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</si>
  <si>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</si>
  <si>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</si>
  <si>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</si>
  <si>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</si>
  <si>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</si>
  <si>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</si>
  <si>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</si>
  <si>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</si>
  <si>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</si>
  <si>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</si>
  <si>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</si>
  <si>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</si>
  <si>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</si>
  <si>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</si>
  <si>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</si>
  <si>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</si>
  <si>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</si>
  <si>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</si>
  <si>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</si>
  <si>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</si>
  <si>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</si>
  <si>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</si>
  <si>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</si>
  <si>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</si>
  <si>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</si>
  <si>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</si>
  <si>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</si>
  <si>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</si>
  <si>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</si>
  <si>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</si>
  <si>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</si>
  <si>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</si>
  <si>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</si>
  <si>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</si>
  <si>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</si>
  <si>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</si>
  <si>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</si>
  <si>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</si>
  <si>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</si>
  <si>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</si>
  <si>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</si>
  <si>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</si>
  <si>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</si>
  <si>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</si>
  <si>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</si>
  <si>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</si>
  <si>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</si>
  <si>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</si>
  <si>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</si>
  <si>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</si>
  <si>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</si>
  <si>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</si>
  <si>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</si>
  <si>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</si>
  <si>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</si>
  <si>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</si>
  <si>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</si>
  <si>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</si>
  <si>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</si>
  <si>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</si>
  <si>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</si>
  <si>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</si>
  <si>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</si>
  <si>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</si>
  <si>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</si>
  <si>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</si>
  <si>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</si>
  <si>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</si>
  <si>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</si>
  <si>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</si>
  <si>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</si>
  <si>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</si>
  <si>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</si>
  <si>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</si>
  <si>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</si>
  <si>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</si>
  <si>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</si>
  <si>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</si>
  <si>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</si>
  <si>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</si>
  <si>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</si>
  <si>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</si>
  <si>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</si>
  <si>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</si>
  <si>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</si>
  <si>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</si>
  <si>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</si>
  <si>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</si>
  <si>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</si>
  <si>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</si>
  <si>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</si>
  <si>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</si>
  <si>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</si>
  <si>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</si>
  <si>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</si>
  <si>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</si>
  <si>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</si>
  <si>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</si>
  <si>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</si>
  <si>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</si>
  <si>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</si>
  <si>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</si>
  <si>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</si>
  <si>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</si>
  <si>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</si>
  <si>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</si>
  <si>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</si>
  <si>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</si>
  <si>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</si>
  <si>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</si>
  <si>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</si>
  <si>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</si>
  <si>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</si>
  <si>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</si>
  <si>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</si>
  <si>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</si>
  <si>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</si>
  <si>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</si>
  <si>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</si>
  <si>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</si>
  <si>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</si>
  <si>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</si>
  <si>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</si>
  <si>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</si>
  <si>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</si>
  <si>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</si>
  <si>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</si>
  <si>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</si>
  <si>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</si>
  <si>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</si>
  <si>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</si>
  <si>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</si>
  <si>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</si>
  <si>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</si>
  <si>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</si>
  <si>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</si>
  <si>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</si>
  <si>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</si>
  <si>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</si>
  <si>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</si>
  <si>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</si>
  <si>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</si>
  <si>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</si>
  <si>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</si>
  <si>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</si>
  <si>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</si>
  <si>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</si>
  <si>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</si>
  <si>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</si>
  <si>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</si>
  <si>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</si>
  <si>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</si>
  <si>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</si>
  <si>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</si>
  <si>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</si>
  <si>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</si>
  <si>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</si>
  <si>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</si>
  <si>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</si>
  <si>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</si>
  <si>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</si>
  <si>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</si>
  <si>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</si>
  <si>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</si>
  <si>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</si>
  <si>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</si>
  <si>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</si>
  <si>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</si>
  <si>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</si>
  <si>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</si>
  <si>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</si>
  <si>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</si>
  <si>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</si>
  <si>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</si>
  <si>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</si>
  <si>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</si>
  <si>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</si>
  <si>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</si>
  <si>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</si>
  <si>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</si>
  <si>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</si>
  <si>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</si>
  <si>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</si>
  <si>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</si>
  <si>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</si>
  <si>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</si>
  <si>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</si>
  <si>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</si>
  <si>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</si>
  <si>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</si>
  <si>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</si>
  <si>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</si>
  <si>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</si>
  <si>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</si>
  <si>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</si>
  <si>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</si>
  <si>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</si>
  <si>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</si>
  <si>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</si>
  <si>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</si>
  <si>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</si>
  <si>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</si>
  <si>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</si>
  <si>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</si>
  <si>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</si>
  <si>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</si>
  <si>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</si>
  <si>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</si>
  <si>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</si>
  <si>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</si>
  <si>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</si>
  <si>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</si>
  <si>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</si>
  <si>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</si>
  <si>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</si>
  <si>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</si>
  <si>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</si>
  <si>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</si>
  <si>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</si>
  <si>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</si>
  <si>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</si>
  <si>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</si>
  <si>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</si>
  <si>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</si>
  <si>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</si>
  <si>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</si>
  <si>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</si>
  <si>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</si>
  <si>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</si>
  <si>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</si>
  <si>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</si>
  <si>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</si>
  <si>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</si>
  <si>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</si>
  <si>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</si>
  <si>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</si>
  <si>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</si>
  <si>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</si>
  <si>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</si>
  <si>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</si>
  <si>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</si>
  <si>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</si>
  <si>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</si>
  <si>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</si>
  <si>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</si>
  <si>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</si>
  <si>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</si>
  <si>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</si>
  <si>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</si>
  <si>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</si>
  <si>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</si>
  <si>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</si>
  <si>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</si>
  <si>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</si>
  <si>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</si>
  <si>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</si>
  <si>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</si>
  <si>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</si>
  <si>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</si>
  <si>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</si>
  <si>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</si>
  <si>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</si>
  <si>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</si>
  <si>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</si>
  <si>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</si>
  <si>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</si>
  <si>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</si>
  <si>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</si>
  <si>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</si>
  <si>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</si>
  <si>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</si>
  <si>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</si>
  <si>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</si>
  <si>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</si>
  <si>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</si>
  <si>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</si>
  <si>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</si>
  <si>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</si>
  <si>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</si>
  <si>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</si>
  <si>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</si>
  <si>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</si>
  <si>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</si>
  <si>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</si>
  <si>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</si>
  <si>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</si>
  <si>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</si>
  <si>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</si>
  <si>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</si>
  <si>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</si>
  <si>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</si>
  <si>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</si>
  <si>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</si>
  <si>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</si>
  <si>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</si>
  <si>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</si>
  <si>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</si>
  <si>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</si>
  <si>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</si>
  <si>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</si>
  <si>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</si>
  <si>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</si>
  <si>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</si>
  <si>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</si>
  <si>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</si>
  <si>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</si>
  <si>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</si>
  <si>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</si>
  <si>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</si>
  <si>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</si>
  <si>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</si>
  <si>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</si>
  <si>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</si>
  <si>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</si>
  <si>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</si>
  <si>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</si>
  <si>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</si>
  <si>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</si>
  <si>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</si>
  <si>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</si>
  <si>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</si>
  <si>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</si>
  <si>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</si>
  <si>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</si>
  <si>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</si>
  <si>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</si>
  <si>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</si>
  <si>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</si>
  <si>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</si>
  <si>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</si>
  <si>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</si>
  <si>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</si>
  <si>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</si>
  <si>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</si>
  <si>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</si>
  <si>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</si>
  <si>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</si>
  <si>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</si>
  <si>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</si>
  <si>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</si>
  <si>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</si>
  <si>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</si>
  <si>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</si>
  <si>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</si>
  <si>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</si>
  <si>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</si>
  <si>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</si>
  <si>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</si>
  <si>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</si>
  <si>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</si>
  <si>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</si>
  <si>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</si>
  <si>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</si>
  <si>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</si>
  <si>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</si>
  <si>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</si>
  <si>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</si>
  <si>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</si>
  <si>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</si>
  <si>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</si>
  <si>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</si>
  <si>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</si>
  <si>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</si>
  <si>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</si>
  <si>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</si>
  <si>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</si>
  <si>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</si>
  <si>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</si>
  <si>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</si>
  <si>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</si>
  <si>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</si>
  <si>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</si>
  <si>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</si>
  <si>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</si>
  <si>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</si>
  <si>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</si>
  <si>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</si>
  <si>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</si>
  <si>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</si>
  <si>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</si>
  <si>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</si>
  <si>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</si>
  <si>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</si>
  <si>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</si>
  <si>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</si>
  <si>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</si>
  <si>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</si>
  <si>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</si>
  <si>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</si>
  <si>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</si>
  <si>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</si>
  <si>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</si>
  <si>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</si>
  <si>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</si>
  <si>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</si>
  <si>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</si>
  <si>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</si>
  <si>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</si>
  <si>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</si>
  <si>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</si>
  <si>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</si>
  <si>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</si>
  <si>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</si>
  <si>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</si>
  <si>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</si>
  <si>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</si>
  <si>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</si>
  <si>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</si>
  <si>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</si>
  <si>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</si>
  <si>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</si>
  <si>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</si>
  <si>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</si>
  <si>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</si>
  <si>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</si>
  <si>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</si>
  <si>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</si>
  <si>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</si>
  <si>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</si>
  <si>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</si>
  <si>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</si>
  <si>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</si>
  <si>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</si>
  <si>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</si>
  <si>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</si>
  <si>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</si>
  <si>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</si>
  <si>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</si>
  <si>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</si>
  <si>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</si>
  <si>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</si>
  <si>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</si>
  <si>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</si>
  <si>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</si>
  <si>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</si>
  <si>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</si>
  <si>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</si>
  <si>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</si>
  <si>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</si>
  <si>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</si>
  <si>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</si>
  <si>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</si>
  <si>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</si>
  <si>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</si>
  <si>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</si>
  <si>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</si>
  <si>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</si>
  <si>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</si>
  <si>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</si>
  <si>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</si>
  <si>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</si>
  <si>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</si>
  <si>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</si>
  <si>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</si>
  <si>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</si>
  <si>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</si>
  <si>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</si>
  <si>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</si>
  <si>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</si>
  <si>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</si>
  <si>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</si>
  <si>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</si>
  <si>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</si>
  <si>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</si>
  <si>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</si>
  <si>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</si>
  <si>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</si>
  <si>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</si>
  <si>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</si>
  <si>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</si>
  <si>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</si>
  <si>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</si>
  <si>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</si>
  <si>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</si>
  <si>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</si>
  <si>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</si>
  <si>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</si>
  <si>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</si>
  <si>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</si>
  <si>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</si>
  <si>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</si>
  <si>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</si>
  <si>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</si>
  <si>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</si>
  <si>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</si>
  <si>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</si>
  <si>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</si>
  <si>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</si>
  <si>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</si>
  <si>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</si>
  <si>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</si>
  <si>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</si>
  <si>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</si>
  <si>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</si>
  <si>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</si>
  <si>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</si>
  <si>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</si>
  <si>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</si>
  <si>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</si>
  <si>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</si>
  <si>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</si>
  <si>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</si>
  <si>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</si>
  <si>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</si>
  <si>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</si>
  <si>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</si>
  <si>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</si>
  <si>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</si>
  <si>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</si>
  <si>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</si>
  <si>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</si>
  <si>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</si>
  <si>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</si>
  <si>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</si>
  <si>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</si>
  <si>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</si>
  <si>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</si>
  <si>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</si>
  <si>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</si>
  <si>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</si>
  <si>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</si>
  <si>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</si>
  <si>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</si>
  <si>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</si>
  <si>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</si>
  <si>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</si>
  <si>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</si>
  <si>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</si>
  <si>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</si>
  <si>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</si>
  <si>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</si>
  <si>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</si>
  <si>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</si>
  <si>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</si>
  <si>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</si>
  <si>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</si>
  <si>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</si>
  <si>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</si>
  <si>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</si>
  <si>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</si>
  <si>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</si>
  <si>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</si>
  <si>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</si>
  <si>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</si>
  <si>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</si>
  <si>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</si>
  <si>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</si>
  <si>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</si>
  <si>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</si>
  <si>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</si>
  <si>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</si>
  <si>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</si>
  <si>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</si>
  <si>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</si>
  <si>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</si>
  <si>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</si>
  <si>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</si>
  <si>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</si>
  <si>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</si>
  <si>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</si>
  <si>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</si>
  <si>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</si>
  <si>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</si>
  <si>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</si>
  <si>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</si>
  <si>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</si>
  <si>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</si>
  <si>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</si>
  <si>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</si>
  <si>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</si>
  <si>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</si>
  <si>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</si>
  <si>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</si>
  <si>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</si>
  <si>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</si>
  <si>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</si>
  <si>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</si>
  <si>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</si>
  <si>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</si>
  <si>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</si>
  <si>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</si>
  <si>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</si>
  <si>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</si>
  <si>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</si>
  <si>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</si>
  <si>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</si>
  <si>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</si>
  <si>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</si>
  <si>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</si>
  <si>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</si>
  <si>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</si>
  <si>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</si>
  <si>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</si>
  <si>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</si>
  <si>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</si>
  <si>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</si>
  <si>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</si>
  <si>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</si>
  <si>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</si>
  <si>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</si>
  <si>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</si>
  <si>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</si>
  <si>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</si>
  <si>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</si>
  <si>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</si>
  <si>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</si>
  <si>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</si>
  <si>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</si>
  <si>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</si>
  <si>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</si>
  <si>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</si>
  <si>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</si>
  <si>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</si>
  <si>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</si>
  <si>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</si>
  <si>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</si>
  <si>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</si>
  <si>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</si>
  <si>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</si>
  <si>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</si>
  <si>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</si>
  <si>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</si>
  <si>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</si>
  <si>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</si>
  <si>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</si>
  <si>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</si>
  <si>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</si>
  <si>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</si>
  <si>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</si>
  <si>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</si>
  <si>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</si>
  <si>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</si>
  <si>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</si>
  <si>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</si>
  <si>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</si>
  <si>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</si>
  <si>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</si>
  <si>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</si>
  <si>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</si>
  <si>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</si>
  <si>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</si>
  <si>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</si>
  <si>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</si>
  <si>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</si>
  <si>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</si>
  <si>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</si>
  <si>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</si>
  <si>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</si>
  <si>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</si>
  <si>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</si>
  <si>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</si>
  <si>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</si>
  <si>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</si>
  <si>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</si>
  <si>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</si>
  <si>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</si>
  <si>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</si>
  <si>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</si>
  <si>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</si>
  <si>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</si>
  <si>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</si>
  <si>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</si>
  <si>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</si>
  <si>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</si>
  <si>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</si>
  <si>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</si>
  <si>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</si>
  <si>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</si>
  <si>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</si>
  <si>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</si>
  <si>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</si>
  <si>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</si>
  <si>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</si>
  <si>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</si>
  <si>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</si>
  <si>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</si>
  <si>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</si>
  <si>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</si>
  <si>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</si>
  <si>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</si>
  <si>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</si>
  <si>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</si>
  <si>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</si>
  <si>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</si>
  <si>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</si>
  <si>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</si>
  <si>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</si>
  <si>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</si>
  <si>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</si>
  <si>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</si>
  <si>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</si>
  <si>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</si>
  <si>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</si>
  <si>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</si>
  <si>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</si>
  <si>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</si>
  <si>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</si>
  <si>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</si>
  <si>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</si>
  <si>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</si>
  <si>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</si>
  <si>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</si>
  <si>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</si>
  <si>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</si>
  <si>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</si>
  <si>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</si>
  <si>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</si>
  <si>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</si>
  <si>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</si>
  <si>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</si>
  <si>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</si>
  <si>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</si>
  <si>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</si>
  <si>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</si>
  <si>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</si>
  <si>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</si>
  <si>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</si>
  <si>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</si>
  <si>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</si>
  <si>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</si>
  <si>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</si>
  <si>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</si>
  <si>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</si>
  <si>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</si>
  <si>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</si>
  <si>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</si>
  <si>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</si>
  <si>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</si>
  <si>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</si>
  <si>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</si>
  <si>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</si>
  <si>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</si>
  <si>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</si>
  <si>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</si>
  <si>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</si>
  <si>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</si>
  <si>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</si>
  <si>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</si>
  <si>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</si>
  <si>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</si>
  <si>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</si>
  <si>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</si>
  <si>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</si>
  <si>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</si>
  <si>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</si>
  <si>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</si>
  <si>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</si>
  <si>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</si>
  <si>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</si>
  <si>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</si>
  <si>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</si>
  <si>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</si>
  <si>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</si>
  <si>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</si>
  <si>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</si>
  <si>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</si>
  <si>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</si>
  <si>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</si>
  <si>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</si>
  <si>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</si>
  <si>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</si>
  <si>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</si>
  <si>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</si>
  <si>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</si>
  <si>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</si>
  <si>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</si>
  <si>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</si>
  <si>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</si>
  <si>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</si>
  <si>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</si>
  <si>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</si>
  <si>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</si>
  <si>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</si>
  <si>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</si>
  <si>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</si>
  <si>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</si>
  <si>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</si>
  <si>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</si>
  <si>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</si>
  <si>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</si>
  <si>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</si>
  <si>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</si>
  <si>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</si>
  <si>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</si>
  <si>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</si>
  <si>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</si>
  <si>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</si>
  <si>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</si>
  <si>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</si>
  <si>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</si>
  <si>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</si>
  <si>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</si>
  <si>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</si>
  <si>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</si>
  <si>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</si>
  <si>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</si>
  <si>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</si>
  <si>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</si>
  <si>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</si>
  <si>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</si>
  <si>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</si>
  <si>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</si>
  <si>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</si>
  <si>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</si>
  <si>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</si>
  <si>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</si>
  <si>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</si>
  <si>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</si>
  <si>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</si>
  <si>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</si>
  <si>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</si>
  <si>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</si>
  <si>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</si>
  <si>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</si>
  <si>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</si>
  <si>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</si>
  <si>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</si>
  <si>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</si>
  <si>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</si>
  <si>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</si>
  <si>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</si>
  <si>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</si>
  <si>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</si>
  <si>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</si>
  <si>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</si>
  <si>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</si>
  <si>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</si>
  <si>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</si>
  <si>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</si>
  <si>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</si>
  <si>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</si>
  <si>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</si>
  <si>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</si>
  <si>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</si>
  <si>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</si>
  <si>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</si>
  <si>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</si>
  <si>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</si>
  <si>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</si>
  <si>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</si>
  <si>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</si>
  <si>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</si>
  <si>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</si>
  <si>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</si>
  <si>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</si>
  <si>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</si>
  <si>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</si>
  <si>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</si>
  <si>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</si>
  <si>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</si>
  <si>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</si>
  <si>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</si>
  <si>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</si>
  <si>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</si>
  <si>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</si>
  <si>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</si>
  <si>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</si>
  <si>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</si>
  <si>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</si>
  <si>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</si>
  <si>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</si>
  <si>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</si>
  <si>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</si>
  <si>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</si>
  <si>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</si>
  <si>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</si>
  <si>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</si>
  <si>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</si>
  <si>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</si>
  <si>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</si>
  <si>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</si>
  <si>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</si>
  <si>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</si>
  <si>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</si>
  <si>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</si>
  <si>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</si>
  <si>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</si>
  <si>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</si>
  <si>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</si>
  <si>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</si>
  <si>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</si>
  <si>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</si>
  <si>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</si>
  <si>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</si>
  <si>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</si>
  <si>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</si>
  <si>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</si>
  <si>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</si>
  <si>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</si>
  <si>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</si>
  <si>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</si>
  <si>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</si>
  <si>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</si>
  <si>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</si>
  <si>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</si>
  <si>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</si>
  <si>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</si>
  <si>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</si>
  <si>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</si>
  <si>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</si>
  <si>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</si>
  <si>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</si>
  <si>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</si>
  <si>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</si>
  <si>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</si>
  <si>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</si>
  <si>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</si>
  <si>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</si>
  <si>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</si>
  <si>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</si>
  <si>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</si>
  <si>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</si>
  <si>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</si>
  <si>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</si>
  <si>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</si>
  <si>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</si>
  <si>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</si>
  <si>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</si>
  <si>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</si>
  <si>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</si>
  <si>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</si>
  <si>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</si>
  <si>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</si>
  <si>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</si>
  <si>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</si>
  <si>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</si>
  <si>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</si>
  <si>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</si>
  <si>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</si>
  <si>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</si>
  <si>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</si>
  <si>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</si>
  <si>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</si>
  <si>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</si>
  <si>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</si>
  <si>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</si>
  <si>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</si>
  <si>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</si>
  <si>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</si>
  <si>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</si>
  <si>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</si>
  <si>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</si>
  <si>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</si>
  <si>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</si>
  <si>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</si>
  <si>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</si>
  <si>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</si>
  <si>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</si>
  <si>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</si>
  <si>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</si>
  <si>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</si>
  <si>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</si>
  <si>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</si>
  <si>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</si>
  <si>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</si>
  <si>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</si>
  <si>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</si>
  <si>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</si>
  <si>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</si>
  <si>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</si>
  <si>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</si>
  <si>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</si>
  <si>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</si>
  <si>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</si>
  <si>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</si>
  <si>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</si>
  <si>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</si>
  <si>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</si>
  <si>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</si>
  <si>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</si>
  <si>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</si>
  <si>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</si>
  <si>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</si>
  <si>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</si>
  <si>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</si>
  <si>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</si>
  <si>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</si>
  <si>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</si>
  <si>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</si>
  <si>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</si>
  <si>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</si>
  <si>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</si>
  <si>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</si>
  <si>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</si>
  <si>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</si>
  <si>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</si>
  <si>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</si>
  <si>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</si>
  <si>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</si>
  <si>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</si>
  <si>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</si>
  <si>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</si>
  <si>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</si>
  <si>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</si>
  <si>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</si>
  <si>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</si>
  <si>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</si>
  <si>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</si>
  <si>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</si>
  <si>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</si>
  <si>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</si>
  <si>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</si>
  <si>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</si>
  <si>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</si>
  <si>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</si>
  <si>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</si>
  <si>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</si>
  <si>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</si>
  <si>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</si>
  <si>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</si>
  <si>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</si>
  <si>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</si>
  <si>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</si>
  <si>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</si>
  <si>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</si>
  <si>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</si>
  <si>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</si>
  <si>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</si>
  <si>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</si>
  <si>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</si>
  <si>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</si>
  <si>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</si>
  <si>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</si>
  <si>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</si>
  <si>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</si>
  <si>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</si>
  <si>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</si>
  <si>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</si>
  <si>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</si>
  <si>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</si>
  <si>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</si>
  <si>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</si>
  <si>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</si>
  <si>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</si>
  <si>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</si>
  <si>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</si>
  <si>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</si>
  <si>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</si>
  <si>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</si>
  <si>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</si>
  <si>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</si>
  <si>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</si>
  <si>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</si>
  <si>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</si>
  <si>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</si>
  <si>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</si>
  <si>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</si>
  <si>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</si>
  <si>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</si>
  <si>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</si>
  <si>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</si>
  <si>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</si>
  <si>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</si>
  <si>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</si>
  <si>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</si>
  <si>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</si>
  <si>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</si>
  <si>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</si>
  <si>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</si>
  <si>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</si>
  <si>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</si>
  <si>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</si>
  <si>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</si>
  <si>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</si>
  <si>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</si>
  <si>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</si>
  <si>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</si>
  <si>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</si>
  <si>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</si>
  <si>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</si>
  <si>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</si>
  <si>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</si>
  <si>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</si>
  <si>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</si>
  <si>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</si>
  <si>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</si>
  <si>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</si>
  <si>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</si>
  <si>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</si>
  <si>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</si>
  <si>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</si>
  <si>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</si>
  <si>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</si>
  <si>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</si>
  <si>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</si>
  <si>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</si>
  <si>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</si>
  <si>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</si>
  <si>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</si>
  <si>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</si>
  <si>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</si>
  <si>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</si>
  <si>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</si>
  <si>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</si>
  <si>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</si>
  <si>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</si>
  <si>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</si>
  <si>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</si>
  <si>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</si>
  <si>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</si>
  <si>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</si>
  <si>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</si>
  <si>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</si>
  <si>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</si>
  <si>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</si>
  <si>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</si>
  <si>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</si>
  <si>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</si>
  <si>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</si>
  <si>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</si>
  <si>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</si>
  <si>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</si>
  <si>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</si>
  <si>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</si>
  <si>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</si>
  <si>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</si>
  <si>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</si>
  <si>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</si>
  <si>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</si>
  <si>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</si>
  <si>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</si>
  <si>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</si>
  <si>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</si>
  <si>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</si>
  <si>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</si>
  <si>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</si>
  <si>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</si>
  <si>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</si>
  <si>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</si>
  <si>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</si>
  <si>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</si>
  <si>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</si>
  <si>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</si>
  <si>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</si>
  <si>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</si>
  <si>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</si>
  <si>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</si>
  <si>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</si>
  <si>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</si>
  <si>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</si>
  <si>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</si>
  <si>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</si>
  <si>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</si>
  <si>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</si>
  <si>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</si>
  <si>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</si>
  <si>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</si>
  <si>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</si>
  <si>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</si>
  <si>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</si>
  <si>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</si>
  <si>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</si>
  <si>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</si>
  <si>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</si>
  <si>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</si>
  <si>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</si>
  <si>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</si>
  <si>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</si>
  <si>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</si>
  <si>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</si>
  <si>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</si>
  <si>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</si>
  <si>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</si>
  <si>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</si>
  <si>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</si>
  <si>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</si>
  <si>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</si>
  <si>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</si>
  <si>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</si>
  <si>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</si>
  <si>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</si>
  <si>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</si>
  <si>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</si>
  <si>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</si>
  <si>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</si>
  <si>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</si>
  <si>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</si>
  <si>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</si>
  <si>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</si>
  <si>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</si>
  <si>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</si>
  <si>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</si>
  <si>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</si>
  <si>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</si>
  <si>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</si>
  <si>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</si>
  <si>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</si>
  <si>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</si>
  <si>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</si>
  <si>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</si>
  <si>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</si>
  <si>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</si>
  <si>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</si>
  <si>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</si>
  <si>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</si>
  <si>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</si>
  <si>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</si>
  <si>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</si>
  <si>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</si>
  <si>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</si>
  <si>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</si>
  <si>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</si>
  <si>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</si>
  <si>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</si>
  <si>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</si>
  <si>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</si>
  <si>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</si>
  <si>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</si>
  <si>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</si>
  <si>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</si>
  <si>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</si>
  <si>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</si>
  <si>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</si>
  <si>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</si>
  <si>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</si>
  <si>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</si>
  <si>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</si>
  <si>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</si>
  <si>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</si>
  <si>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</si>
  <si>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</si>
  <si>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</si>
  <si>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</si>
  <si>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</si>
  <si>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</si>
  <si>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</si>
  <si>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</si>
  <si>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</si>
  <si>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</si>
  <si>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</si>
  <si>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</si>
  <si>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</si>
  <si>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</si>
  <si>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</si>
  <si>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</si>
  <si>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</si>
  <si>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</si>
  <si>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</si>
  <si>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</si>
  <si>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</si>
  <si>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</si>
  <si>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</si>
  <si>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</si>
  <si>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</si>
  <si>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</si>
  <si>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</si>
  <si>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</si>
  <si>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</si>
  <si>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</si>
  <si>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</si>
  <si>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</si>
  <si>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</si>
  <si>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</si>
  <si>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</si>
  <si>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</si>
  <si>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</si>
  <si>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</si>
  <si>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</si>
  <si>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</si>
  <si>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</si>
  <si>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</si>
  <si>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</si>
  <si>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</si>
  <si>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</si>
  <si>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</si>
  <si>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</si>
  <si>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</si>
  <si>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</si>
  <si>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</si>
  <si>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</si>
  <si>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</si>
  <si>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</si>
  <si>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</si>
  <si>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</si>
  <si>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</si>
  <si>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</si>
  <si>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</si>
  <si>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</si>
  <si>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</si>
  <si>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</si>
  <si>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</si>
  <si>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</si>
  <si>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</si>
  <si>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</si>
  <si>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</si>
  <si>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</si>
  <si>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</si>
  <si>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</si>
  <si>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</si>
  <si>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</si>
  <si>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</si>
  <si>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</si>
  <si>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</si>
  <si>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</si>
  <si>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</si>
  <si>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</si>
  <si>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</si>
  <si>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</si>
  <si>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</si>
  <si>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</si>
  <si>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</si>
  <si>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</si>
  <si>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</si>
  <si>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</si>
  <si>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</si>
  <si>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</si>
  <si>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</si>
  <si>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</si>
  <si>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</si>
  <si>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</si>
  <si>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</si>
  <si>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</si>
  <si>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</si>
  <si>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</si>
  <si>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</si>
  <si>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</si>
  <si>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</si>
  <si>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</si>
  <si>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</si>
  <si>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</si>
  <si>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</si>
  <si>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</si>
  <si>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</si>
  <si>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</si>
  <si>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</si>
  <si>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</si>
  <si>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</si>
  <si>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</si>
  <si>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</si>
  <si>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</si>
  <si>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</si>
  <si>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</si>
  <si>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</si>
  <si>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</si>
  <si>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</si>
  <si>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</si>
  <si>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</si>
  <si>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</si>
  <si>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</si>
  <si>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</si>
  <si>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</si>
  <si>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</si>
  <si>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</si>
  <si>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</si>
  <si>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</si>
  <si>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</si>
  <si>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</si>
  <si>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</si>
  <si>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</si>
  <si>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</si>
  <si>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</si>
  <si>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</si>
  <si>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</si>
  <si>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</si>
  <si>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</si>
  <si>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</si>
  <si>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</si>
  <si>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</si>
  <si>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</si>
  <si>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</si>
  <si>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</si>
  <si>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</si>
  <si>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</si>
  <si>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</si>
  <si>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</si>
  <si>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</si>
  <si>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</si>
  <si>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</si>
  <si>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</si>
  <si>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</si>
  <si>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</si>
  <si>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</si>
  <si>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</si>
  <si>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</si>
  <si>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</si>
  <si>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</si>
  <si>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</si>
  <si>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</si>
  <si>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</si>
  <si>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</si>
  <si>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</si>
  <si>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</si>
  <si>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</si>
  <si>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</si>
  <si>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</si>
  <si>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</si>
  <si>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</si>
  <si>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</si>
  <si>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</si>
  <si>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</si>
  <si>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</si>
  <si>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</si>
  <si>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</si>
  <si>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</si>
  <si>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</si>
  <si>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</si>
  <si>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</si>
  <si>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</si>
  <si>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</si>
  <si>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</si>
  <si>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</si>
  <si>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</si>
  <si>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</si>
  <si>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</si>
  <si>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</si>
  <si>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</si>
  <si>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</si>
  <si>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</si>
  <si>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</si>
  <si>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</si>
  <si>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</si>
  <si>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</si>
  <si>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</si>
  <si>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</si>
  <si>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</si>
  <si>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</si>
  <si>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</si>
  <si>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</si>
  <si>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</si>
  <si>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</si>
  <si>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</si>
  <si>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</si>
  <si>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</si>
  <si>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</si>
  <si>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</si>
  <si>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</si>
  <si>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</si>
  <si>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</si>
  <si>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</si>
  <si>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</si>
  <si>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</si>
  <si>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</si>
  <si>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</si>
  <si>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</si>
  <si>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</si>
  <si>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</si>
  <si>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</si>
  <si>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</si>
  <si>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</si>
  <si>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</si>
  <si>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</si>
  <si>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</si>
  <si>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</si>
  <si>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</si>
  <si>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</si>
  <si>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</si>
  <si>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</si>
  <si>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</si>
  <si>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</si>
  <si>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</si>
  <si>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</si>
  <si>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</si>
  <si>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</si>
  <si>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</si>
  <si>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</si>
  <si>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</si>
  <si>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</si>
  <si>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</si>
  <si>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</si>
  <si>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</si>
  <si>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</si>
  <si>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</si>
  <si>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</si>
  <si>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</si>
  <si>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</si>
  <si>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</si>
  <si>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</si>
  <si>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</si>
  <si>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</si>
  <si>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</si>
  <si>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</si>
  <si>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</si>
  <si>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</si>
  <si>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</si>
  <si>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</si>
  <si>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</si>
  <si>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</si>
  <si>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</si>
  <si>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</si>
  <si>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</si>
  <si>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</si>
  <si>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</si>
  <si>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</si>
  <si>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</si>
  <si>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</si>
  <si>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</si>
  <si>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</si>
  <si>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</si>
  <si>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</si>
  <si>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</si>
  <si>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</si>
  <si>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</si>
  <si>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</si>
  <si>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</si>
  <si>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</si>
  <si>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</si>
  <si>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</si>
  <si>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</si>
  <si>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</si>
  <si>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</si>
  <si>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</si>
  <si>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</si>
  <si>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</si>
  <si>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</si>
  <si>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</si>
  <si>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</si>
  <si>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</si>
  <si>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</si>
  <si>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</si>
  <si>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</si>
  <si>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</si>
  <si>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</si>
  <si>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</si>
  <si>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</si>
  <si>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</si>
  <si>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</si>
  <si>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</si>
  <si>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</si>
  <si>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</si>
  <si>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</si>
  <si>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</si>
  <si>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</si>
  <si>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</si>
  <si>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</si>
  <si>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</si>
  <si>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</si>
  <si>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</si>
  <si>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</si>
  <si>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</si>
  <si>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</si>
  <si>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</si>
  <si>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</si>
  <si>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</si>
  <si>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</si>
  <si>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</si>
  <si>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</si>
  <si>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</si>
  <si>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</si>
  <si>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</si>
  <si>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</si>
  <si>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</si>
  <si>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</si>
  <si>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</si>
  <si>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</si>
  <si>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</si>
  <si>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</si>
  <si>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</si>
  <si>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</si>
  <si>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</si>
  <si>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</si>
  <si>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</si>
  <si>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</si>
  <si>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</si>
  <si>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</si>
  <si>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</si>
  <si>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</si>
  <si>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</si>
  <si>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</si>
  <si>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</si>
  <si>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</si>
  <si>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</si>
  <si>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</si>
  <si>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</si>
  <si>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</si>
  <si>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</si>
  <si>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</si>
  <si>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</si>
  <si>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</si>
  <si>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</si>
  <si>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</si>
  <si>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</si>
  <si>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</si>
  <si>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</si>
  <si>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</si>
  <si>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</si>
  <si>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</si>
  <si>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</si>
  <si>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</si>
  <si>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</si>
  <si>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</si>
  <si>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</si>
  <si>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</si>
  <si>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</si>
  <si>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</si>
  <si>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</si>
  <si>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</si>
  <si>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</si>
  <si>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</si>
  <si>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</si>
  <si>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</si>
  <si>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</si>
  <si>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</si>
  <si>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</si>
  <si>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</si>
  <si>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</si>
  <si>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</si>
  <si>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</si>
  <si>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</si>
  <si>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</si>
  <si>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</si>
  <si>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</si>
  <si>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</si>
  <si>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</si>
  <si>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</si>
  <si>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</si>
  <si>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</si>
  <si>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</si>
  <si>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</si>
  <si>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</si>
  <si>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</si>
  <si>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</si>
  <si>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</si>
  <si>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</si>
  <si>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</si>
  <si>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</si>
  <si>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</si>
  <si>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</si>
  <si>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</si>
  <si>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</si>
  <si>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</si>
  <si>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</si>
  <si>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</si>
  <si>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</si>
  <si>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</si>
  <si>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</si>
  <si>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</si>
  <si>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</si>
  <si>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</si>
  <si>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</si>
  <si>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</si>
  <si>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</si>
  <si>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</si>
  <si>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</si>
  <si>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</si>
  <si>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Surtek Industries Inc</t>
  </si>
  <si>
    <t>Assembly and test of Single/ Double sided, mulit-layer SMT and thru-hole printed circuit boards including RoHS compliance,BGA,micro BGA Assembly , Cables &amp; Electrical Control Panels.</t>
  </si>
  <si>
    <t>#4-13018 84th Avenue, Surrey BC, V3W1L2, Canada</t>
  </si>
  <si>
    <t>Ravinder Singh (Ravi) Khun Khun</t>
  </si>
  <si>
    <t>ravi@surtek.net</t>
  </si>
  <si>
    <t>1-(604) 590-2235</t>
  </si>
  <si>
    <t>Same</t>
  </si>
  <si>
    <t>QA Manager</t>
  </si>
  <si>
    <t>Surtek Assemble printed circuit boards using components containing Tantalum</t>
  </si>
  <si>
    <t xml:space="preserve">Surtek Assemble printed circuit boards using components and solder containing Tin </t>
  </si>
  <si>
    <t>Surtek Assemble printed circuit boards using components &amp; PCB containing  Gold</t>
  </si>
  <si>
    <t>Surtek Assemble printed circuit boards using components containing Tungsten</t>
  </si>
  <si>
    <t>Based on the information received from our suppliers, Surtek does not believe that the Tantalum that we source in components originates from the DRC or adjoining countries.</t>
  </si>
  <si>
    <t>Based on the information received from our suppliers, Surtek does not believe that the Tin that we source in solder originates from the DRC or adjoining countries.</t>
  </si>
  <si>
    <t>Based on the information received from our suppliers, Surtek does not believe that the Gold that we source in components originates from the DRC or adjoining countries.</t>
  </si>
  <si>
    <t>Based on the information received from our suppliers, Surtek does not believe that the Tungsten that we source in components originates from the DRC or adjoining countries.</t>
  </si>
  <si>
    <t>Based on current information from our suppliers, Surtek cannot categorically state whether or not the tantalum  that we source in components originates from recycled or scrap metal</t>
  </si>
  <si>
    <t>Based on current information from our suppliers, Surtek cannot categorically state whether or not the tin  that we source in components\solder originates from recycled or scrap metal</t>
  </si>
  <si>
    <t>Based on current information from our suppliers, Surtek cannot categorically state whether or not the gold  that we source in components\PCB originates from recycled or scrap metal</t>
  </si>
  <si>
    <t>Based on current information from our suppliers, Surtek cannot categorically state whether or not the tungsten  that we source in components originates from recycled or scrap metal</t>
  </si>
  <si>
    <t xml:space="preserve">We have received declarations from all of our suppliers of 3TG based raw materials. Some of those suppliers provided information using the EICC reporting template, however others chose to provide a written declaration. </t>
  </si>
  <si>
    <t xml:space="preserve">Some of the smelters used by our suppliers are listed on the CFS Compliant Smelter List but some are not and as mentioned in question #6 not all of our suppliers provided smelter names. </t>
  </si>
  <si>
    <t>Surtek Conflict Material declaration</t>
  </si>
  <si>
    <t>We have contacted and received Conflict Mineral Declarations from all of our suppliers of 3TG-containing raw materials.</t>
  </si>
  <si>
    <t>Using emails or checking suppliers websites ofr declaration</t>
  </si>
  <si>
    <t>Documentation review only</t>
  </si>
  <si>
    <t>We will not continue sourcing from a supplier that has not conducted their own reasonable country of origin inquiry</t>
  </si>
  <si>
    <t xml:space="preserve">Surtek  is not a publically traded company </t>
  </si>
  <si>
    <t>https://surtek.net/conflict-minerals-declaration/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</si>
</sst>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vi@surtek.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urtek.net/conflict-minerals-declaration/" TargetMode="External"/><Relationship Id="rId4" Type="http://schemas.openxmlformats.org/officeDocument/2006/relationships/hyperlink" Target="mailto:ravi@surtek.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747E69-3D45-4ED0-8411-96AA797367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1915E2-5909-4307-9560-4C64B8AA32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1" zoomScale="115" zoomScaleNormal="115"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2351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45322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t="s">
        <v>15803</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15804</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t="s">
        <v>15805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t="s">
        <v>15806</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t="s">
        <v>15803</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t="s">
        <v>15804</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t="s">
        <v>15805</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t="s">
        <v>15806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34" t="s">
        <v>15807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34" t="s">
        <v>15808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4" t="s">
        <v>15809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34" t="s">
        <v>15810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t="s">
        <v>15807</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t="s">
        <v>15808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t="s">
        <v>15809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t="s">
        <v>15810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t="s">
        <v>15811</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t="s">
        <v>15812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t="s">
        <v>15813</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t="s">
        <v>15814</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2482</v>
      </c>
      <c r="E56" s="369"/>
      <c r="F56" s="47"/>
      <c r="G56" s="334" t="s">
        <v>15815</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15815</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t="s">
        <v>15815</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2482</v>
      </c>
      <c r="E59" s="369"/>
      <c r="F59" s="47"/>
      <c r="G59" s="334" t="s">
        <v>15815</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t="s">
        <v>15816</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t="s">
        <v>15816</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t="s">
        <v>15816</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t="s">
        <v>15816</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15817</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15823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15818</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t="s">
        <v>15819</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15820</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15821</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488</v>
      </c>
      <c r="E89" s="327"/>
      <c r="F89" s="57"/>
      <c r="G89" s="334" t="s">
        <v>15822</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17E8C6-9E3D-46CF-B3AA-56885640E79B}"/>
    <hyperlink ref="D20" r:id="rId4" xr:uid="{3CC1F84E-B998-42C1-A557-17503470CF31}"/>
    <hyperlink ref="G77" r:id="rId5" xr:uid="{510BD1B0-0AE7-4B64-880A-0BC21554EA5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H1" zoomScaleNormal="100" zoomScalePageLayoutView="55" workbookViewId="0">
      <selection activeCell="G9" sqref="G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1027</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t="shared" ref="S5" ca="1" si="0">IF(B5="","",IF(ISERROR(MATCH($E5,CL,0)),"Unknown",INDIRECT("'C'!$A$"&amp;MATCH($E5,CL,0)+1)))</f>
        <v>TH</v>
      </c>
      <c r="T5" s="181" t="str">
        <f ca="1">IF(B5="","",IF(ISERROR(MATCH($J5,SorP!$B$1:$B$6279,0)),"",INDIRECT("'SorP'!$A$"&amp;MATCH($S5&amp;$J5,SorP!C:C,0))))</f>
        <v>TH-83</v>
      </c>
      <c r="U5" s="201"/>
      <c r="V5" s="226">
        <f>IF(C5="",NA(),IF(OR(C5="Smelter not listed",C5="Smelter not yet identified"),MATCH($B5&amp;$D5,'Smelter Look-up'!$J:$J,0),MATCH($B5&amp;$C5,'Smelter Look-up'!$J:$J,0)))</f>
        <v>526</v>
      </c>
      <c r="X5" s="227">
        <f t="shared" ref="X5" ca="1" si="1">IF(AND(C5="Smelter not listed",OR(LEN(D5)=0,LEN(E5)=0)),1,0)</f>
        <v>0</v>
      </c>
      <c r="AB5" s="228" t="str">
        <f t="shared" ref="AB5" si="2">B5&amp;C5</f>
        <v>TinThaisarco</v>
      </c>
    </row>
    <row r="6" spans="1:34" s="227" customFormat="1" ht="19.899999999999999" customHeight="1">
      <c r="A6" s="262"/>
      <c r="B6" s="182" t="s">
        <v>1126</v>
      </c>
      <c r="C6" s="186" t="s">
        <v>44</v>
      </c>
      <c r="D6" s="230"/>
      <c r="E6" s="182" t="str">
        <f ca="1">IF(ISERROR($V6),"",OFFSET('Smelter Look-up'!$D$4,$V6-4,0)&amp;"")</f>
        <v>CHINA</v>
      </c>
      <c r="F6" s="182" t="str">
        <f ca="1">IF(ISERROR($V6),"",OFFSET('Smelter Look-up'!$E$4,$V6-4,0))</f>
        <v>CID002180</v>
      </c>
      <c r="G6" s="182" t="s">
        <v>13240</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552</v>
      </c>
      <c r="X6" s="227">
        <f t="shared" ref="X6:X37" ca="1" si="4">IF(AND(C6="Smelter not listed",OR(LEN(D6)=0,LEN(E6)=0)),1,0)</f>
        <v>0</v>
      </c>
      <c r="AB6" s="228" t="str">
        <f t="shared" ref="AB6:AB37" si="5">B6&amp;C6</f>
        <v>TinYuntinic Resources</v>
      </c>
    </row>
    <row r="7" spans="1:34" s="227" customFormat="1" ht="19.899999999999999" customHeight="1">
      <c r="A7" s="262"/>
      <c r="B7" s="182" t="s">
        <v>1126</v>
      </c>
      <c r="C7" s="186" t="s">
        <v>1030</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ca="1" si="4"/>
        <v>0</v>
      </c>
      <c r="AB7" s="228" t="str">
        <f t="shared" si="5"/>
        <v>TinMinsur</v>
      </c>
    </row>
    <row r="8" spans="1:34" s="227" customFormat="1" ht="19.899999999999999" customHeight="1">
      <c r="A8" s="262"/>
      <c r="B8" s="182" t="s">
        <v>1126</v>
      </c>
      <c r="C8" s="186" t="s">
        <v>2232</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460</v>
      </c>
      <c r="X8" s="227">
        <f t="shared" ca="1" si="4"/>
        <v>0</v>
      </c>
      <c r="AB8" s="228" t="str">
        <f t="shared" si="5"/>
        <v>TinMentok Smelter</v>
      </c>
    </row>
    <row r="9" spans="1:34" s="227" customFormat="1" ht="19.899999999999999" customHeight="1">
      <c r="A9" s="262"/>
      <c r="B9" s="182" t="s">
        <v>1126</v>
      </c>
      <c r="C9" s="186" t="s">
        <v>1797</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525</v>
      </c>
      <c r="X9" s="227">
        <f t="shared" ca="1" si="4"/>
        <v>0</v>
      </c>
      <c r="AB9" s="228" t="str">
        <f t="shared" si="5"/>
        <v>TinThailand Smelting &amp; Refining Co Ltd</v>
      </c>
    </row>
    <row r="10" spans="1:34" s="227" customFormat="1" ht="19.899999999999999" customHeight="1">
      <c r="A10" s="262"/>
      <c r="B10" s="182" t="s">
        <v>1125</v>
      </c>
      <c r="C10" s="186" t="s">
        <v>1224</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c r="R10" s="182" t="str">
        <f ca="1">IF(ISERROR($V10),"",OFFSET('Smelter Look-up'!$C$4,$V10-4,0)&amp;"")</f>
        <v>Metalor USA Refining Corporation</v>
      </c>
      <c r="S10" s="181" t="str">
        <f t="shared" ca="1" si="3"/>
        <v>US</v>
      </c>
      <c r="T10" s="181" t="str">
        <f ca="1">IF(B10="","",IF(ISERROR(MATCH($J10,SorP!$B$1:$B$6279,0)),"",INDIRECT("'SorP'!$A$"&amp;MATCH($S10&amp;$J10,SorP!C:C,0))))</f>
        <v>US-MA</v>
      </c>
      <c r="U10" s="201"/>
      <c r="V10" s="226">
        <f>IF(C10="",NA(),IF(OR(C10="Smelter not listed",C10="Smelter not yet identified"),MATCH($B10&amp;$D10,'Smelter Look-up'!$J:$J,0),MATCH($B10&amp;$C10,'Smelter Look-up'!$J:$J,0)))</f>
        <v>176</v>
      </c>
      <c r="X10" s="227">
        <f t="shared" ca="1" si="4"/>
        <v>0</v>
      </c>
      <c r="AB10" s="228" t="str">
        <f t="shared" si="5"/>
        <v>GoldMetalor USA Refining Corporation</v>
      </c>
    </row>
    <row r="11" spans="1:34" s="227" customFormat="1" ht="19.899999999999999" customHeight="1">
      <c r="A11" s="262"/>
      <c r="B11" s="182" t="s">
        <v>1125</v>
      </c>
      <c r="C11" s="186" t="s">
        <v>2140</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IF(C11="",NA(),IF(OR(C11="Smelter not listed",C11="Smelter not yet identified"),MATCH($B11&amp;$D11,'Smelter Look-up'!$J:$J,0),MATCH($B11&amp;$C11,'Smelter Look-up'!$J:$J,0)))</f>
        <v>13</v>
      </c>
      <c r="X11" s="227">
        <f t="shared" ca="1" si="4"/>
        <v>0</v>
      </c>
      <c r="AB11" s="228" t="str">
        <f t="shared" si="5"/>
        <v>GoldAida Chemical Industries Co., Ltd.</v>
      </c>
    </row>
    <row r="12" spans="1:34" s="227" customFormat="1" ht="19.899999999999999" customHeight="1">
      <c r="A12" s="262"/>
      <c r="B12" s="182" t="s">
        <v>1127</v>
      </c>
      <c r="C12" s="186" t="s">
        <v>1410</v>
      </c>
      <c r="D12" s="230"/>
      <c r="E12" s="182" t="str">
        <f ca="1">IF(ISERROR($V12),"",OFFSET('Smelter Look-up'!$D$4,$V12-4,0)&amp;"")</f>
        <v>THAILAND</v>
      </c>
      <c r="F12" s="182" t="str">
        <f ca="1">IF(ISERROR($V12),"",OFFSET('Smelter Look-up'!$E$4,$V12-4,0))</f>
        <v>CID002544</v>
      </c>
      <c r="G12" s="182" t="str">
        <f ca="1">IF(C12=$X$4,IF(ISERROR($V12),"Enter smelter details","RMI"),IF(ISERROR($V12),"",OFFSET('Smelter Look-up'!$F$4,$V12-4,0)))</f>
        <v>RMI</v>
      </c>
      <c r="H12" s="183">
        <f ca="1">IF(ISERROR($V12),"",OFFSET('Smelter Look-up'!$G$4,$V12-4,0))</f>
        <v>0</v>
      </c>
      <c r="I12" s="184" t="str">
        <f ca="1">IF(ISERROR($V12),"",OFFSET('Smelter Look-up'!$H$4,$V12-4,0))</f>
        <v>Map Ta Phut</v>
      </c>
      <c r="J12" s="184" t="str">
        <f ca="1">IF(ISERROR($V12),"",OFFSET('Smelter Look-up'!$I$4,$V12-4,0))</f>
        <v>Rayong</v>
      </c>
      <c r="K12" s="224"/>
      <c r="L12" s="224"/>
      <c r="M12" s="224"/>
      <c r="N12" s="224"/>
      <c r="O12" s="224"/>
      <c r="P12" s="185"/>
      <c r="Q12" s="225"/>
      <c r="R12" s="182" t="str">
        <f ca="1">IF(ISERROR($V12),"",OFFSET('Smelter Look-up'!$C$4,$V12-4,0)&amp;"")</f>
        <v>TANIOBIS Co., Ltd.</v>
      </c>
      <c r="S12" s="181" t="str">
        <f t="shared" ca="1" si="3"/>
        <v>TH</v>
      </c>
      <c r="T12" s="181" t="str">
        <f ca="1">IF(B12="","",IF(ISERROR(MATCH($J12,SorP!$B$1:$B$6279,0)),"",INDIRECT("'SorP'!$A$"&amp;MATCH($S12&amp;$J12,SorP!C:C,0))))</f>
        <v>TH-21</v>
      </c>
      <c r="U12" s="201"/>
      <c r="V12" s="226">
        <f>IF(C12="",NA(),IF(OR(C12="Smelter not listed",C12="Smelter not yet identified"),MATCH($B12&amp;$D12,'Smelter Look-up'!$J:$J,0),MATCH($B12&amp;$C12,'Smelter Look-up'!$J:$J,0)))</f>
        <v>333</v>
      </c>
      <c r="X12" s="227">
        <f t="shared" ca="1" si="4"/>
        <v>0</v>
      </c>
      <c r="AB12" s="228" t="str">
        <f t="shared" si="5"/>
        <v>TantalumH.C. Starck Co., Ltd.</v>
      </c>
    </row>
    <row r="13" spans="1:34" s="227" customFormat="1" ht="19.899999999999999" customHeight="1">
      <c r="A13" s="262"/>
      <c r="B13" s="182" t="s">
        <v>1127</v>
      </c>
      <c r="C13" s="186" t="s">
        <v>1718</v>
      </c>
      <c r="D13" s="230"/>
      <c r="E13" s="182" t="str">
        <f ca="1">IF(ISERROR($V13),"",OFFSET('Smelter Look-up'!$D$4,$V13-4,0)&amp;"")</f>
        <v>CHINA</v>
      </c>
      <c r="F13" s="182" t="str">
        <f ca="1">IF(ISERROR($V13),"",OFFSET('Smelter Look-up'!$E$4,$V13-4,0))</f>
        <v>CID000460</v>
      </c>
      <c r="G13" s="182" t="str">
        <f ca="1">IF(C13=$X$4,IF(ISERROR($V13),"Enter smelter details","RMI"),IF(ISERROR($V13),"",OFFSET('Smelter Look-up'!$F$4,$V13-4,0)))</f>
        <v>RMI</v>
      </c>
      <c r="H13" s="183">
        <f ca="1">IF(ISERROR($V13),"",OFFSET('Smelter Look-up'!$G$4,$V13-4,0))</f>
        <v>0</v>
      </c>
      <c r="I13" s="184" t="str">
        <f ca="1">IF(ISERROR($V13),"",OFFSET('Smelter Look-up'!$H$4,$V13-4,0))</f>
        <v>Jiangmen</v>
      </c>
      <c r="J13" s="184" t="str">
        <f ca="1">IF(ISERROR($V13),"",OFFSET('Smelter Look-up'!$I$4,$V13-4,0))</f>
        <v>Guangdong Sheng</v>
      </c>
      <c r="K13" s="224"/>
      <c r="L13" s="224"/>
      <c r="M13" s="224"/>
      <c r="N13" s="224"/>
      <c r="O13" s="224"/>
      <c r="P13" s="185"/>
      <c r="Q13" s="225"/>
      <c r="R13" s="182" t="str">
        <f ca="1">IF(ISERROR($V13),"",OFFSET('Smelter Look-up'!$C$4,$V13-4,0)&amp;"")</f>
        <v>F&amp;X Electro-Materials Ltd.</v>
      </c>
      <c r="S13" s="181" t="str">
        <f t="shared" ca="1" si="3"/>
        <v>CN</v>
      </c>
      <c r="T13" s="181" t="str">
        <f ca="1">IF(B13="","",IF(ISERROR(MATCH($J13,SorP!$B$1:$B$6279,0)),"",INDIRECT("'SorP'!$A$"&amp;MATCH($S13&amp;$J13,SorP!C:C,0))))</f>
        <v>CN-GD</v>
      </c>
      <c r="U13" s="201"/>
      <c r="V13" s="226">
        <f>IF(C13="",NA(),IF(OR(C13="Smelter not listed",C13="Smelter not yet identified"),MATCH($B13&amp;$D13,'Smelter Look-up'!$J:$J,0),MATCH($B13&amp;$C13,'Smelter Look-up'!$J:$J,0)))</f>
        <v>327</v>
      </c>
      <c r="X13" s="227">
        <f t="shared" ca="1" si="4"/>
        <v>0</v>
      </c>
      <c r="AB13" s="228" t="str">
        <f t="shared" si="5"/>
        <v>TantalumF &amp; X</v>
      </c>
    </row>
    <row r="14" spans="1:34" s="227" customFormat="1" ht="19.899999999999999" customHeight="1">
      <c r="A14" s="262"/>
      <c r="B14" s="182" t="s">
        <v>1128</v>
      </c>
      <c r="C14" s="186" t="s">
        <v>1820</v>
      </c>
      <c r="D14" s="230"/>
      <c r="E14" s="182" t="str">
        <f ca="1">IF(ISERROR($V14),"",OFFSET('Smelter Look-up'!$D$4,$V14-4,0)&amp;"")</f>
        <v>JAPAN</v>
      </c>
      <c r="F14" s="182" t="str">
        <f ca="1">IF(ISERROR($V14),"",OFFSET('Smelter Look-up'!$E$4,$V14-4,0))</f>
        <v>CID000004</v>
      </c>
      <c r="G14" s="182" t="str">
        <f ca="1">IF(C14=$X$4,IF(ISERROR($V14),"Enter smelter details","RMI"),IF(ISERROR($V14),"",OFFSET('Smelter Look-up'!$F$4,$V14-4,0)))</f>
        <v>RMI</v>
      </c>
      <c r="H14" s="183">
        <f ca="1">IF(ISERROR($V14),"",OFFSET('Smelter Look-up'!$G$4,$V14-4,0))</f>
        <v>0</v>
      </c>
      <c r="I14" s="184" t="str">
        <f ca="1">IF(ISERROR($V14),"",OFFSET('Smelter Look-up'!$H$4,$V14-4,0))</f>
        <v>Toyama City</v>
      </c>
      <c r="J14" s="184" t="str">
        <f ca="1">IF(ISERROR($V14),"",OFFSET('Smelter Look-up'!$I$4,$V14-4,0))</f>
        <v>Toyama</v>
      </c>
      <c r="K14" s="224"/>
      <c r="L14" s="224"/>
      <c r="M14" s="224"/>
      <c r="N14" s="224"/>
      <c r="O14" s="224"/>
      <c r="P14" s="185"/>
      <c r="Q14" s="225"/>
      <c r="R14" s="182" t="str">
        <f ca="1">IF(ISERROR($V14),"",OFFSET('Smelter Look-up'!$C$4,$V14-4,0)&amp;"")</f>
        <v>A.L.M.T. Corp.</v>
      </c>
      <c r="S14" s="181" t="str">
        <f t="shared" ca="1" si="3"/>
        <v>JP</v>
      </c>
      <c r="T14" s="181" t="str">
        <f ca="1">IF(B14="","",IF(ISERROR(MATCH($J14,SorP!$B$1:$B$6279,0)),"",INDIRECT("'SorP'!$A$"&amp;MATCH($S14&amp;$J14,SorP!C:C,0))))</f>
        <v>JP-16</v>
      </c>
      <c r="U14" s="201"/>
      <c r="V14" s="226">
        <f>IF(C14="",NA(),IF(OR(C14="Smelter not listed",C14="Smelter not yet identified"),MATCH($B14&amp;$D14,'Smelter Look-up'!$J:$J,0),MATCH($B14&amp;$C14,'Smelter Look-up'!$J:$J,0)))</f>
        <v>561</v>
      </c>
      <c r="X14" s="227">
        <f t="shared" ca="1" si="4"/>
        <v>0</v>
      </c>
      <c r="AB14" s="228" t="str">
        <f t="shared" si="5"/>
        <v>TungstenAllied Material Corporation</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8EA229-0162-4DE7-AA6F-3457CC99FDB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Surtek Industries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Assembly and test of Single/ Double sided, mulit-layer SMT and thru-hole printed circuit boards including RoHS compliance,BGA,micro BGA Assembly , Cables &amp; Electrical Control Panels.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Ravinder Singh (Ravi) Khun Khun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ravi@surtek.net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1-(604) 590-2235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Same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ravi@surtek.net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https://surtek.net/conflict-minerals-declaration/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4"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Ravi Khunkhun</cp:lastModifiedBy>
  <cp:lastPrinted>2015-04-21T20:47:43Z</cp:lastPrinted>
  <dcterms:created xsi:type="dcterms:W3CDTF">2010-06-21T21:00:23Z</dcterms:created>
  <dcterms:modified xsi:type="dcterms:W3CDTF">2024-01-31T20:13:20Z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